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autoCompressPictures="0"/>
  <mc:AlternateContent xmlns:mc="http://schemas.openxmlformats.org/markup-compatibility/2006">
    <mc:Choice Requires="x15">
      <x15ac:absPath xmlns:x15ac="http://schemas.microsoft.com/office/spreadsheetml/2010/11/ac" url="U:\abtlg_e\eqw\Datenblaetter\Zertifikate\Material Compliance\CMRT - Konfliktmineralien\"/>
    </mc:Choice>
  </mc:AlternateContent>
  <xr:revisionPtr revIDLastSave="0" documentId="13_ncr:1_{C27A427E-A7A6-4DDA-BCC8-4AB0C130871B}"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10" yWindow="-110" windowWidth="24220" windowHeight="1550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List'!$A$4:$Q$2504</definedName>
    <definedName name="_xlnm._FilterDatabase" localSheetId="7" hidden="1">'Smelter Look-up'!$A$4:$I$585</definedName>
    <definedName name="_xlnm._FilterDatabase" localSheetId="10" hidden="1">SorP!$A$1:$C$6226</definedName>
    <definedName name="CL" comment="CountryList">'C'!$B$2:$B$250</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78" i="5" l="1"/>
  <c r="AB104" i="5"/>
  <c r="T140" i="5"/>
  <c r="AB153" i="5"/>
  <c r="B1435" i="5"/>
  <c r="B1436" i="5"/>
  <c r="T1436" i="5" s="1"/>
  <c r="B1437" i="5"/>
  <c r="B1438" i="5"/>
  <c r="B1439" i="5"/>
  <c r="S1439" i="5" s="1"/>
  <c r="B1440" i="5"/>
  <c r="B1441" i="5"/>
  <c r="B1442" i="5"/>
  <c r="B1443" i="5"/>
  <c r="B1444" i="5"/>
  <c r="B1445" i="5"/>
  <c r="B1446" i="5"/>
  <c r="T1446" i="5"/>
  <c r="B1447" i="5"/>
  <c r="B1448" i="5"/>
  <c r="S1448" i="5" s="1"/>
  <c r="B1449" i="5"/>
  <c r="B1450" i="5"/>
  <c r="B1451" i="5"/>
  <c r="T1451" i="5" s="1"/>
  <c r="B1452" i="5"/>
  <c r="T1452" i="5" s="1"/>
  <c r="B1453" i="5"/>
  <c r="T1453" i="5" s="1"/>
  <c r="B1454" i="5"/>
  <c r="B1455" i="5"/>
  <c r="B1456" i="5"/>
  <c r="B1457" i="5"/>
  <c r="B1458" i="5"/>
  <c r="B1459" i="5"/>
  <c r="B1460" i="5"/>
  <c r="B1461" i="5"/>
  <c r="B1462" i="5"/>
  <c r="B1463" i="5"/>
  <c r="B1464" i="5"/>
  <c r="T1464" i="5"/>
  <c r="B1465" i="5"/>
  <c r="B1466" i="5"/>
  <c r="S1466" i="5" s="1"/>
  <c r="B1467" i="5"/>
  <c r="T1467" i="5" s="1"/>
  <c r="B1468" i="5"/>
  <c r="B1469" i="5"/>
  <c r="B1470" i="5"/>
  <c r="B1471" i="5"/>
  <c r="T1471" i="5" s="1"/>
  <c r="B1472" i="5"/>
  <c r="T1472" i="5" s="1"/>
  <c r="B1473" i="5"/>
  <c r="B1474" i="5"/>
  <c r="B1475" i="5"/>
  <c r="B1476" i="5"/>
  <c r="B1477" i="5"/>
  <c r="B1478" i="5"/>
  <c r="T1478" i="5" s="1"/>
  <c r="B1479" i="5"/>
  <c r="B1480" i="5"/>
  <c r="B1481" i="5"/>
  <c r="T1481" i="5" s="1"/>
  <c r="B1482" i="5"/>
  <c r="AB1482" i="5" s="1"/>
  <c r="B1483" i="5"/>
  <c r="B1484" i="5"/>
  <c r="B1485" i="5"/>
  <c r="B1486" i="5"/>
  <c r="S1486" i="5" s="1"/>
  <c r="B1487" i="5"/>
  <c r="S1487" i="5" s="1"/>
  <c r="T1487" i="5"/>
  <c r="B1488" i="5"/>
  <c r="B1489" i="5"/>
  <c r="T1489" i="5" s="1"/>
  <c r="B1490" i="5"/>
  <c r="AB1490" i="5" s="1"/>
  <c r="B1491" i="5"/>
  <c r="T1491" i="5" s="1"/>
  <c r="B1492" i="5"/>
  <c r="B1493" i="5"/>
  <c r="B1494" i="5"/>
  <c r="B1495" i="5"/>
  <c r="B1496" i="5"/>
  <c r="B1497" i="5"/>
  <c r="B1498" i="5"/>
  <c r="B1499" i="5"/>
  <c r="T1499" i="5" s="1"/>
  <c r="B1500" i="5"/>
  <c r="S1500" i="5" s="1"/>
  <c r="B1501" i="5"/>
  <c r="S1501" i="5" s="1"/>
  <c r="B1502" i="5"/>
  <c r="B1503" i="5"/>
  <c r="B1504" i="5"/>
  <c r="B1505" i="5"/>
  <c r="B1506" i="5"/>
  <c r="T1506" i="5" s="1"/>
  <c r="B1507" i="5"/>
  <c r="T1507" i="5" s="1"/>
  <c r="B1508" i="5"/>
  <c r="B1509" i="5"/>
  <c r="T1509" i="5" s="1"/>
  <c r="B1510" i="5"/>
  <c r="B1511" i="5"/>
  <c r="B1512" i="5"/>
  <c r="B1513" i="5"/>
  <c r="S1513" i="5" s="1"/>
  <c r="B1514" i="5"/>
  <c r="B1515" i="5"/>
  <c r="S1515" i="5" s="1"/>
  <c r="B1516" i="5"/>
  <c r="B1517" i="5"/>
  <c r="T1517" i="5" s="1"/>
  <c r="B1518" i="5"/>
  <c r="B1519" i="5"/>
  <c r="S1519" i="5" s="1"/>
  <c r="B1520" i="5"/>
  <c r="B1521" i="5"/>
  <c r="S1521" i="5" s="1"/>
  <c r="B1522" i="5"/>
  <c r="T1522" i="5" s="1"/>
  <c r="B1523" i="5"/>
  <c r="AB1523" i="5" s="1"/>
  <c r="B1524" i="5"/>
  <c r="B1525" i="5"/>
  <c r="B1526" i="5"/>
  <c r="B1527" i="5"/>
  <c r="S1527" i="5" s="1"/>
  <c r="B1528" i="5"/>
  <c r="T1528" i="5" s="1"/>
  <c r="B1529" i="5"/>
  <c r="B1530" i="5"/>
  <c r="B1531" i="5"/>
  <c r="B1532" i="5"/>
  <c r="T1532" i="5" s="1"/>
  <c r="B1533" i="5"/>
  <c r="B1534" i="5"/>
  <c r="T1534" i="5" s="1"/>
  <c r="B1535" i="5"/>
  <c r="B1536" i="5"/>
  <c r="B1537" i="5"/>
  <c r="T1537" i="5" s="1"/>
  <c r="B1538" i="5"/>
  <c r="B1539" i="5"/>
  <c r="T1539" i="5" s="1"/>
  <c r="B1540" i="5"/>
  <c r="B1541" i="5"/>
  <c r="B1542" i="5"/>
  <c r="B1543" i="5"/>
  <c r="AB1543" i="5" s="1"/>
  <c r="B1544" i="5"/>
  <c r="B1545" i="5"/>
  <c r="B1546" i="5"/>
  <c r="T1546" i="5" s="1"/>
  <c r="B1547" i="5"/>
  <c r="B1548" i="5"/>
  <c r="B1549" i="5"/>
  <c r="T1549" i="5" s="1"/>
  <c r="B1550" i="5"/>
  <c r="B1551" i="5"/>
  <c r="B1552" i="5"/>
  <c r="S1552" i="5" s="1"/>
  <c r="B1553" i="5"/>
  <c r="B1554" i="5"/>
  <c r="B1555" i="5"/>
  <c r="B1556" i="5"/>
  <c r="B1557" i="5"/>
  <c r="B1558" i="5"/>
  <c r="B1559" i="5"/>
  <c r="B1560" i="5"/>
  <c r="B1561" i="5"/>
  <c r="B1562" i="5"/>
  <c r="B1563" i="5"/>
  <c r="B1564" i="5"/>
  <c r="B1565" i="5"/>
  <c r="B1566" i="5"/>
  <c r="B1567" i="5"/>
  <c r="S1567" i="5" s="1"/>
  <c r="B1568" i="5"/>
  <c r="S1568" i="5" s="1"/>
  <c r="B1569" i="5"/>
  <c r="B1570" i="5"/>
  <c r="S1570" i="5" s="1"/>
  <c r="B1571" i="5"/>
  <c r="B1572" i="5"/>
  <c r="B1573" i="5"/>
  <c r="B1574" i="5"/>
  <c r="B1575" i="5"/>
  <c r="B1576" i="5"/>
  <c r="T1576" i="5" s="1"/>
  <c r="B1577" i="5"/>
  <c r="B1578" i="5"/>
  <c r="S1578" i="5" s="1"/>
  <c r="B1579" i="5"/>
  <c r="B1580" i="5"/>
  <c r="B1581" i="5"/>
  <c r="B1582" i="5"/>
  <c r="B1583" i="5"/>
  <c r="B1584" i="5"/>
  <c r="S1584" i="5" s="1"/>
  <c r="B1585" i="5"/>
  <c r="T1585" i="5" s="1"/>
  <c r="B1586" i="5"/>
  <c r="S1586" i="5" s="1"/>
  <c r="B1587" i="5"/>
  <c r="B1588" i="5"/>
  <c r="T1588" i="5" s="1"/>
  <c r="B1589" i="5"/>
  <c r="S1589" i="5" s="1"/>
  <c r="B1590" i="5"/>
  <c r="B1591" i="5"/>
  <c r="T1591" i="5" s="1"/>
  <c r="B1592" i="5"/>
  <c r="S1592" i="5" s="1"/>
  <c r="B1593" i="5"/>
  <c r="B1594" i="5"/>
  <c r="B1595" i="5"/>
  <c r="B1596" i="5"/>
  <c r="B1597" i="5"/>
  <c r="T1597" i="5" s="1"/>
  <c r="B1598" i="5"/>
  <c r="B1599" i="5"/>
  <c r="B1600" i="5"/>
  <c r="B1601" i="5"/>
  <c r="S1601" i="5" s="1"/>
  <c r="B1602" i="5"/>
  <c r="B1603" i="5"/>
  <c r="B1604" i="5"/>
  <c r="B1605" i="5"/>
  <c r="S1605" i="5" s="1"/>
  <c r="B1606" i="5"/>
  <c r="B1607" i="5"/>
  <c r="B1608" i="5"/>
  <c r="S1608" i="5" s="1"/>
  <c r="B1609" i="5"/>
  <c r="T1609" i="5" s="1"/>
  <c r="B1610" i="5"/>
  <c r="B1611" i="5"/>
  <c r="T1611" i="5" s="1"/>
  <c r="B1612" i="5"/>
  <c r="B1613" i="5"/>
  <c r="T1613" i="5" s="1"/>
  <c r="B1614" i="5"/>
  <c r="B1615" i="5"/>
  <c r="B1616" i="5"/>
  <c r="B1617" i="5"/>
  <c r="B1618" i="5"/>
  <c r="S1618" i="5" s="1"/>
  <c r="B1619" i="5"/>
  <c r="B1620" i="5"/>
  <c r="B1621" i="5"/>
  <c r="AB1621" i="5" s="1"/>
  <c r="B1622" i="5"/>
  <c r="B1623" i="5"/>
  <c r="B1624" i="5"/>
  <c r="T1624" i="5" s="1"/>
  <c r="B1625" i="5"/>
  <c r="B1626" i="5"/>
  <c r="B1627" i="5"/>
  <c r="T1627" i="5" s="1"/>
  <c r="B1628" i="5"/>
  <c r="T1628" i="5" s="1"/>
  <c r="B1629" i="5"/>
  <c r="B1630" i="5"/>
  <c r="T1630" i="5" s="1"/>
  <c r="B1631" i="5"/>
  <c r="S1631" i="5" s="1"/>
  <c r="T1631" i="5"/>
  <c r="B1632" i="5"/>
  <c r="B1633" i="5"/>
  <c r="B1634" i="5"/>
  <c r="B1635" i="5"/>
  <c r="B1636" i="5"/>
  <c r="B1637" i="5"/>
  <c r="B1638" i="5"/>
  <c r="S1638" i="5" s="1"/>
  <c r="B1639" i="5"/>
  <c r="S1639" i="5" s="1"/>
  <c r="B1640" i="5"/>
  <c r="B1641" i="5"/>
  <c r="B1642" i="5"/>
  <c r="B1643" i="5"/>
  <c r="AB1643" i="5" s="1"/>
  <c r="B1644" i="5"/>
  <c r="B1645" i="5"/>
  <c r="S1645" i="5" s="1"/>
  <c r="B1646" i="5"/>
  <c r="B1647" i="5"/>
  <c r="T1647" i="5" s="1"/>
  <c r="B1648" i="5"/>
  <c r="B1649" i="5"/>
  <c r="B1650" i="5"/>
  <c r="B1651" i="5"/>
  <c r="B1652" i="5"/>
  <c r="B1653" i="5"/>
  <c r="B1654" i="5"/>
  <c r="B1655" i="5"/>
  <c r="B1656" i="5"/>
  <c r="S1656" i="5" s="1"/>
  <c r="T1656" i="5"/>
  <c r="B1657" i="5"/>
  <c r="B1658" i="5"/>
  <c r="B1659" i="5"/>
  <c r="B1660" i="5"/>
  <c r="B1661" i="5"/>
  <c r="B1662" i="5"/>
  <c r="T1662" i="5" s="1"/>
  <c r="B1663" i="5"/>
  <c r="B1664" i="5"/>
  <c r="T1664" i="5" s="1"/>
  <c r="B1665" i="5"/>
  <c r="B1666" i="5"/>
  <c r="S1666" i="5" s="1"/>
  <c r="B1667" i="5"/>
  <c r="S1667" i="5" s="1"/>
  <c r="B1668" i="5"/>
  <c r="B1669" i="5"/>
  <c r="B1670" i="5"/>
  <c r="B1671" i="5"/>
  <c r="B1672" i="5"/>
  <c r="B1673" i="5"/>
  <c r="B1674" i="5"/>
  <c r="B1675" i="5"/>
  <c r="B1676" i="5"/>
  <c r="B1677" i="5"/>
  <c r="B1678" i="5"/>
  <c r="B1679" i="5"/>
  <c r="B1680" i="5"/>
  <c r="S1680" i="5" s="1"/>
  <c r="B1681" i="5"/>
  <c r="B1682" i="5"/>
  <c r="B1683" i="5"/>
  <c r="B1684" i="5"/>
  <c r="B1685" i="5"/>
  <c r="B1686" i="5"/>
  <c r="B1687" i="5"/>
  <c r="T1687" i="5" s="1"/>
  <c r="B1688" i="5"/>
  <c r="T1688" i="5" s="1"/>
  <c r="B1689" i="5"/>
  <c r="B1690" i="5"/>
  <c r="B1691" i="5"/>
  <c r="B1692" i="5"/>
  <c r="B1693" i="5"/>
  <c r="T1693" i="5" s="1"/>
  <c r="B1694" i="5"/>
  <c r="T1694" i="5" s="1"/>
  <c r="B1695" i="5"/>
  <c r="S1695" i="5" s="1"/>
  <c r="T1695" i="5"/>
  <c r="B1696" i="5"/>
  <c r="S1696" i="5" s="1"/>
  <c r="B1697" i="5"/>
  <c r="AB1697" i="5" s="1"/>
  <c r="B1698" i="5"/>
  <c r="S1698" i="5" s="1"/>
  <c r="T1698" i="5"/>
  <c r="B1699" i="5"/>
  <c r="B1700" i="5"/>
  <c r="AB1700" i="5" s="1"/>
  <c r="B1701" i="5"/>
  <c r="S1701" i="5" s="1"/>
  <c r="B1702" i="5"/>
  <c r="B1703" i="5"/>
  <c r="B1704" i="5"/>
  <c r="T1704" i="5" s="1"/>
  <c r="B1705" i="5"/>
  <c r="T1705" i="5" s="1"/>
  <c r="B1706" i="5"/>
  <c r="B1707" i="5"/>
  <c r="S1707" i="5" s="1"/>
  <c r="B1708" i="5"/>
  <c r="S1708" i="5" s="1"/>
  <c r="B1709" i="5"/>
  <c r="B1710" i="5"/>
  <c r="B1711" i="5"/>
  <c r="B1712" i="5"/>
  <c r="B1713" i="5"/>
  <c r="B1714" i="5"/>
  <c r="B1715" i="5"/>
  <c r="S1715" i="5" s="1"/>
  <c r="T1715" i="5"/>
  <c r="B1716" i="5"/>
  <c r="B1717" i="5"/>
  <c r="B1718" i="5"/>
  <c r="S1718" i="5" s="1"/>
  <c r="B1719" i="5"/>
  <c r="S1719" i="5" s="1"/>
  <c r="B1720" i="5"/>
  <c r="B1721" i="5"/>
  <c r="B1722" i="5"/>
  <c r="B1723" i="5"/>
  <c r="T1723" i="5" s="1"/>
  <c r="B1724" i="5"/>
  <c r="T1724" i="5" s="1"/>
  <c r="B1725" i="5"/>
  <c r="B1726" i="5"/>
  <c r="T1726" i="5" s="1"/>
  <c r="B1727" i="5"/>
  <c r="B1728" i="5"/>
  <c r="B1729" i="5"/>
  <c r="B1730" i="5"/>
  <c r="T1730" i="5" s="1"/>
  <c r="B1731" i="5"/>
  <c r="B1732" i="5"/>
  <c r="B1733" i="5"/>
  <c r="T1733" i="5" s="1"/>
  <c r="B1734" i="5"/>
  <c r="B1735" i="5"/>
  <c r="S1735" i="5" s="1"/>
  <c r="B1736" i="5"/>
  <c r="B1737" i="5"/>
  <c r="T1737" i="5" s="1"/>
  <c r="B1738" i="5"/>
  <c r="S1738" i="5" s="1"/>
  <c r="B1739" i="5"/>
  <c r="T1739" i="5" s="1"/>
  <c r="B1740" i="5"/>
  <c r="T1740" i="5" s="1"/>
  <c r="B1741" i="5"/>
  <c r="AB1741" i="5" s="1"/>
  <c r="B1742" i="5"/>
  <c r="T1742" i="5" s="1"/>
  <c r="B1743" i="5"/>
  <c r="B1744" i="5"/>
  <c r="T1744" i="5" s="1"/>
  <c r="B1745" i="5"/>
  <c r="S1745" i="5" s="1"/>
  <c r="B1746" i="5"/>
  <c r="B1747" i="5"/>
  <c r="B1748" i="5"/>
  <c r="B1749" i="5"/>
  <c r="T1749" i="5" s="1"/>
  <c r="B1750" i="5"/>
  <c r="B1751" i="5"/>
  <c r="S1751" i="5" s="1"/>
  <c r="B1752" i="5"/>
  <c r="S1752" i="5" s="1"/>
  <c r="B1753" i="5"/>
  <c r="B1754" i="5"/>
  <c r="B1755" i="5"/>
  <c r="B1756" i="5"/>
  <c r="B1757" i="5"/>
  <c r="S1757" i="5" s="1"/>
  <c r="B1758" i="5"/>
  <c r="B1759" i="5"/>
  <c r="S1759" i="5" s="1"/>
  <c r="B1760" i="5"/>
  <c r="B1761" i="5"/>
  <c r="B1762" i="5"/>
  <c r="T1762" i="5" s="1"/>
  <c r="B1763" i="5"/>
  <c r="B1764" i="5"/>
  <c r="T1764" i="5"/>
  <c r="B1765" i="5"/>
  <c r="B1766" i="5"/>
  <c r="S1766" i="5" s="1"/>
  <c r="B1767" i="5"/>
  <c r="S1767" i="5" s="1"/>
  <c r="B1768" i="5"/>
  <c r="T1768" i="5" s="1"/>
  <c r="B1769" i="5"/>
  <c r="B1770" i="5"/>
  <c r="B1771" i="5"/>
  <c r="B1772" i="5"/>
  <c r="B1773" i="5"/>
  <c r="B1774" i="5"/>
  <c r="B1775" i="5"/>
  <c r="S1775" i="5" s="1"/>
  <c r="B1776" i="5"/>
  <c r="T1776" i="5" s="1"/>
  <c r="B1777" i="5"/>
  <c r="B1778" i="5"/>
  <c r="S1778" i="5" s="1"/>
  <c r="B1779" i="5"/>
  <c r="B1780" i="5"/>
  <c r="T1780" i="5" s="1"/>
  <c r="B1781" i="5"/>
  <c r="T1781" i="5" s="1"/>
  <c r="B1782" i="5"/>
  <c r="B1783" i="5"/>
  <c r="B1784" i="5"/>
  <c r="B1785" i="5"/>
  <c r="B1786" i="5"/>
  <c r="B1787" i="5"/>
  <c r="B1788" i="5"/>
  <c r="B1789" i="5"/>
  <c r="B1790" i="5"/>
  <c r="B1791" i="5"/>
  <c r="B1792" i="5"/>
  <c r="B1793" i="5"/>
  <c r="B1794" i="5"/>
  <c r="B1795" i="5"/>
  <c r="T1795" i="5" s="1"/>
  <c r="B1796" i="5"/>
  <c r="AB1796" i="5" s="1"/>
  <c r="B1797" i="5"/>
  <c r="B1798" i="5"/>
  <c r="B1799" i="5"/>
  <c r="B1800" i="5"/>
  <c r="B1801" i="5"/>
  <c r="B1802" i="5"/>
  <c r="B1803" i="5"/>
  <c r="S1803" i="5" s="1"/>
  <c r="B1804" i="5"/>
  <c r="B1805" i="5"/>
  <c r="B1806" i="5"/>
  <c r="T1806" i="5" s="1"/>
  <c r="B1807" i="5"/>
  <c r="T1807" i="5" s="1"/>
  <c r="B1808" i="5"/>
  <c r="B1809" i="5"/>
  <c r="B1810" i="5"/>
  <c r="B1811" i="5"/>
  <c r="B1812" i="5"/>
  <c r="B1813" i="5"/>
  <c r="B1814" i="5"/>
  <c r="B1815" i="5"/>
  <c r="AB1815" i="5" s="1"/>
  <c r="B1816" i="5"/>
  <c r="B1817" i="5"/>
  <c r="AB1817" i="5" s="1"/>
  <c r="B1818" i="5"/>
  <c r="B1819" i="5"/>
  <c r="B1820" i="5"/>
  <c r="B1821" i="5"/>
  <c r="S1821" i="5" s="1"/>
  <c r="B1822" i="5"/>
  <c r="B1823" i="5"/>
  <c r="B1824" i="5"/>
  <c r="B1825" i="5"/>
  <c r="B1826" i="5"/>
  <c r="B1827" i="5"/>
  <c r="B1828" i="5"/>
  <c r="S1828" i="5" s="1"/>
  <c r="B1829" i="5"/>
  <c r="B1830" i="5"/>
  <c r="T1830" i="5" s="1"/>
  <c r="B1831" i="5"/>
  <c r="T1831" i="5" s="1"/>
  <c r="B1832" i="5"/>
  <c r="S1832" i="5" s="1"/>
  <c r="B1833" i="5"/>
  <c r="S1833" i="5" s="1"/>
  <c r="B1834" i="5"/>
  <c r="B1835" i="5"/>
  <c r="B1836" i="5"/>
  <c r="B1837" i="5"/>
  <c r="T1837" i="5" s="1"/>
  <c r="B1838" i="5"/>
  <c r="T1838" i="5" s="1"/>
  <c r="B1839" i="5"/>
  <c r="B1840" i="5"/>
  <c r="T1840" i="5" s="1"/>
  <c r="B1841" i="5"/>
  <c r="T1841" i="5" s="1"/>
  <c r="B1842" i="5"/>
  <c r="S1842" i="5" s="1"/>
  <c r="B1843" i="5"/>
  <c r="T1843" i="5" s="1"/>
  <c r="B1844" i="5"/>
  <c r="B1845" i="5"/>
  <c r="B1846" i="5"/>
  <c r="T1846" i="5" s="1"/>
  <c r="B1847" i="5"/>
  <c r="B1848" i="5"/>
  <c r="B1849" i="5"/>
  <c r="B1850" i="5"/>
  <c r="T1850" i="5"/>
  <c r="B1851" i="5"/>
  <c r="B1852" i="5"/>
  <c r="T1852" i="5" s="1"/>
  <c r="B1853" i="5"/>
  <c r="B1854" i="5"/>
  <c r="S1854" i="5" s="1"/>
  <c r="B1855" i="5"/>
  <c r="B1856" i="5"/>
  <c r="B1857" i="5"/>
  <c r="B1858" i="5"/>
  <c r="S1858" i="5" s="1"/>
  <c r="B1859" i="5"/>
  <c r="S1859" i="5" s="1"/>
  <c r="B1860" i="5"/>
  <c r="B1861" i="5"/>
  <c r="B1862" i="5"/>
  <c r="B1863" i="5"/>
  <c r="B1864" i="5"/>
  <c r="B1865" i="5"/>
  <c r="B1866" i="5"/>
  <c r="S1866" i="5" s="1"/>
  <c r="B1867" i="5"/>
  <c r="S1867" i="5" s="1"/>
  <c r="B1868" i="5"/>
  <c r="B1869" i="5"/>
  <c r="B1870" i="5"/>
  <c r="B1871" i="5"/>
  <c r="B1872" i="5"/>
  <c r="S1872" i="5" s="1"/>
  <c r="B1873" i="5"/>
  <c r="T1873" i="5" s="1"/>
  <c r="B1874" i="5"/>
  <c r="B1875" i="5"/>
  <c r="B1876" i="5"/>
  <c r="B1877" i="5"/>
  <c r="S1877" i="5" s="1"/>
  <c r="B1878" i="5"/>
  <c r="B1879" i="5"/>
  <c r="B1880" i="5"/>
  <c r="B1881" i="5"/>
  <c r="S1881" i="5" s="1"/>
  <c r="B1882" i="5"/>
  <c r="S1882" i="5" s="1"/>
  <c r="B1883" i="5"/>
  <c r="B1884" i="5"/>
  <c r="B1885" i="5"/>
  <c r="T1885" i="5" s="1"/>
  <c r="B1886" i="5"/>
  <c r="T1886" i="5" s="1"/>
  <c r="B1887" i="5"/>
  <c r="B1888" i="5"/>
  <c r="T1888" i="5" s="1"/>
  <c r="B1889" i="5"/>
  <c r="B1890" i="5"/>
  <c r="B1891" i="5"/>
  <c r="S1891" i="5" s="1"/>
  <c r="B1892" i="5"/>
  <c r="B1893" i="5"/>
  <c r="T1893" i="5" s="1"/>
  <c r="B1894" i="5"/>
  <c r="B1895" i="5"/>
  <c r="S1895" i="5" s="1"/>
  <c r="B1896" i="5"/>
  <c r="B1897" i="5"/>
  <c r="B1898" i="5"/>
  <c r="B1899" i="5"/>
  <c r="B1900" i="5"/>
  <c r="T1900" i="5" s="1"/>
  <c r="B1901" i="5"/>
  <c r="B1902" i="5"/>
  <c r="T1902" i="5" s="1"/>
  <c r="B1903" i="5"/>
  <c r="B1904" i="5"/>
  <c r="B1905" i="5"/>
  <c r="B1906" i="5"/>
  <c r="T1906" i="5" s="1"/>
  <c r="B1907" i="5"/>
  <c r="B1908" i="5"/>
  <c r="B1909" i="5"/>
  <c r="B1910" i="5"/>
  <c r="B1911" i="5"/>
  <c r="S1911" i="5" s="1"/>
  <c r="T1911" i="5"/>
  <c r="B1912" i="5"/>
  <c r="B1913" i="5"/>
  <c r="B1914" i="5"/>
  <c r="B1915" i="5"/>
  <c r="S1915" i="5" s="1"/>
  <c r="B1916" i="5"/>
  <c r="B1917" i="5"/>
  <c r="B1918" i="5"/>
  <c r="B1919" i="5"/>
  <c r="T1919" i="5" s="1"/>
  <c r="B1920" i="5"/>
  <c r="B1921" i="5"/>
  <c r="B1922" i="5"/>
  <c r="B1923" i="5"/>
  <c r="B1924" i="5"/>
  <c r="B1925" i="5"/>
  <c r="B1926" i="5"/>
  <c r="S1926" i="5" s="1"/>
  <c r="T1926" i="5"/>
  <c r="B1927" i="5"/>
  <c r="B1928" i="5"/>
  <c r="B1929" i="5"/>
  <c r="B1930" i="5"/>
  <c r="B1931" i="5"/>
  <c r="B1932" i="5"/>
  <c r="T1932" i="5" s="1"/>
  <c r="B1933" i="5"/>
  <c r="B1934" i="5"/>
  <c r="T1934" i="5" s="1"/>
  <c r="B1935" i="5"/>
  <c r="B1936" i="5"/>
  <c r="B1937" i="5"/>
  <c r="B1938" i="5"/>
  <c r="S1938" i="5" s="1"/>
  <c r="B1939" i="5"/>
  <c r="B1940" i="5"/>
  <c r="B1941" i="5"/>
  <c r="B1942" i="5"/>
  <c r="B1943" i="5"/>
  <c r="S1943" i="5" s="1"/>
  <c r="B1944" i="5"/>
  <c r="B1945" i="5"/>
  <c r="B1946" i="5"/>
  <c r="B1947" i="5"/>
  <c r="B1948" i="5"/>
  <c r="B1949" i="5"/>
  <c r="B1950" i="5"/>
  <c r="T1950" i="5" s="1"/>
  <c r="B1951" i="5"/>
  <c r="B1952" i="5"/>
  <c r="B1953" i="5"/>
  <c r="B1954" i="5"/>
  <c r="S1954" i="5" s="1"/>
  <c r="B1955" i="5"/>
  <c r="T1955" i="5" s="1"/>
  <c r="B1956" i="5"/>
  <c r="B1957" i="5"/>
  <c r="T1957" i="5"/>
  <c r="B1958" i="5"/>
  <c r="B1959" i="5"/>
  <c r="B1960" i="5"/>
  <c r="B1961" i="5"/>
  <c r="B1962" i="5"/>
  <c r="S1962" i="5" s="1"/>
  <c r="B1963" i="5"/>
  <c r="B1964" i="5"/>
  <c r="S1964" i="5" s="1"/>
  <c r="B1965" i="5"/>
  <c r="B1966" i="5"/>
  <c r="B1967" i="5"/>
  <c r="B1968" i="5"/>
  <c r="AB1968" i="5" s="1"/>
  <c r="B1969" i="5"/>
  <c r="B1970" i="5"/>
  <c r="B1971" i="5"/>
  <c r="S1971" i="5" s="1"/>
  <c r="B1972" i="5"/>
  <c r="B1973" i="5"/>
  <c r="B1974" i="5"/>
  <c r="T1974" i="5" s="1"/>
  <c r="B1975" i="5"/>
  <c r="B1976" i="5"/>
  <c r="S1976" i="5" s="1"/>
  <c r="B1977" i="5"/>
  <c r="B1978" i="5"/>
  <c r="T1978" i="5" s="1"/>
  <c r="B1979" i="5"/>
  <c r="B1980" i="5"/>
  <c r="T1980" i="5"/>
  <c r="B1981" i="5"/>
  <c r="B1982" i="5"/>
  <c r="B1983" i="5"/>
  <c r="AB1983" i="5" s="1"/>
  <c r="B1984" i="5"/>
  <c r="T1984" i="5" s="1"/>
  <c r="B1985" i="5"/>
  <c r="B1986" i="5"/>
  <c r="T1986" i="5" s="1"/>
  <c r="B1987" i="5"/>
  <c r="T1987" i="5" s="1"/>
  <c r="B1988" i="5"/>
  <c r="B1989" i="5"/>
  <c r="AB1989" i="5" s="1"/>
  <c r="B1990" i="5"/>
  <c r="B1991" i="5"/>
  <c r="B1992" i="5"/>
  <c r="AB1992" i="5" s="1"/>
  <c r="B1993" i="5"/>
  <c r="B1994" i="5"/>
  <c r="B1995" i="5"/>
  <c r="B1996" i="5"/>
  <c r="B1997" i="5"/>
  <c r="B1998" i="5"/>
  <c r="T1998" i="5" s="1"/>
  <c r="B1999" i="5"/>
  <c r="B2000" i="5"/>
  <c r="S2000" i="5" s="1"/>
  <c r="B2001" i="5"/>
  <c r="B2002" i="5"/>
  <c r="S2002" i="5" s="1"/>
  <c r="B2003" i="5"/>
  <c r="B2004" i="5"/>
  <c r="B2005" i="5"/>
  <c r="B2006" i="5"/>
  <c r="B2007" i="5"/>
  <c r="B2008" i="5"/>
  <c r="B2009" i="5"/>
  <c r="B2010" i="5"/>
  <c r="B2011" i="5"/>
  <c r="B2012" i="5"/>
  <c r="B2013" i="5"/>
  <c r="B2014" i="5"/>
  <c r="B2015" i="5"/>
  <c r="T2015" i="5" s="1"/>
  <c r="B2016" i="5"/>
  <c r="B2017" i="5"/>
  <c r="B2018" i="5"/>
  <c r="B2019" i="5"/>
  <c r="T2019" i="5" s="1"/>
  <c r="B2020" i="5"/>
  <c r="B2021" i="5"/>
  <c r="B2022" i="5"/>
  <c r="B2023" i="5"/>
  <c r="B2024" i="5"/>
  <c r="B2025" i="5"/>
  <c r="B2026" i="5"/>
  <c r="B2027" i="5"/>
  <c r="B2028" i="5"/>
  <c r="B2029" i="5"/>
  <c r="T2029" i="5" s="1"/>
  <c r="B2030" i="5"/>
  <c r="B2031" i="5"/>
  <c r="T2031" i="5" s="1"/>
  <c r="B2032" i="5"/>
  <c r="B2033" i="5"/>
  <c r="B2034" i="5"/>
  <c r="B2035" i="5"/>
  <c r="B2036" i="5"/>
  <c r="B2037" i="5"/>
  <c r="T2037" i="5" s="1"/>
  <c r="B2038" i="5"/>
  <c r="B2039" i="5"/>
  <c r="T2039" i="5" s="1"/>
  <c r="B2040" i="5"/>
  <c r="T2040" i="5" s="1"/>
  <c r="B2041" i="5"/>
  <c r="T2041" i="5" s="1"/>
  <c r="B2042" i="5"/>
  <c r="B2043" i="5"/>
  <c r="T2043" i="5" s="1"/>
  <c r="B2044" i="5"/>
  <c r="B2045" i="5"/>
  <c r="B2046" i="5"/>
  <c r="B2047" i="5"/>
  <c r="T2047" i="5" s="1"/>
  <c r="B2048" i="5"/>
  <c r="B2049" i="5"/>
  <c r="S2049" i="5" s="1"/>
  <c r="B2050" i="5"/>
  <c r="T2050" i="5" s="1"/>
  <c r="B2051" i="5"/>
  <c r="B2052" i="5"/>
  <c r="B2053" i="5"/>
  <c r="S2053" i="5" s="1"/>
  <c r="B2054" i="5"/>
  <c r="S2054" i="5" s="1"/>
  <c r="B2055" i="5"/>
  <c r="B2056" i="5"/>
  <c r="B2057" i="5"/>
  <c r="B2058" i="5"/>
  <c r="S2058" i="5" s="1"/>
  <c r="B2059" i="5"/>
  <c r="T2059" i="5" s="1"/>
  <c r="B2060" i="5"/>
  <c r="B2061" i="5"/>
  <c r="B2062" i="5"/>
  <c r="S2062" i="5" s="1"/>
  <c r="B2063" i="5"/>
  <c r="T2063" i="5" s="1"/>
  <c r="B2064" i="5"/>
  <c r="B2065" i="5"/>
  <c r="B2066" i="5"/>
  <c r="B2067" i="5"/>
  <c r="S2067" i="5" s="1"/>
  <c r="B2068" i="5"/>
  <c r="AB2068" i="5" s="1"/>
  <c r="B2069" i="5"/>
  <c r="B2070" i="5"/>
  <c r="B2071" i="5"/>
  <c r="B2072" i="5"/>
  <c r="S2072" i="5" s="1"/>
  <c r="B2073" i="5"/>
  <c r="B2074" i="5"/>
  <c r="B2075" i="5"/>
  <c r="B2076" i="5"/>
  <c r="S2076" i="5" s="1"/>
  <c r="B2077" i="5"/>
  <c r="B2078" i="5"/>
  <c r="B2079" i="5"/>
  <c r="T2079" i="5" s="1"/>
  <c r="B2080" i="5"/>
  <c r="B2081" i="5"/>
  <c r="B2082" i="5"/>
  <c r="B2083" i="5"/>
  <c r="B2084" i="5"/>
  <c r="S2084" i="5" s="1"/>
  <c r="B2085" i="5"/>
  <c r="AB2085" i="5" s="1"/>
  <c r="B2086" i="5"/>
  <c r="B2087" i="5"/>
  <c r="S2087" i="5" s="1"/>
  <c r="T2087" i="5"/>
  <c r="B2088" i="5"/>
  <c r="B2089" i="5"/>
  <c r="B2090" i="5"/>
  <c r="T2090" i="5" s="1"/>
  <c r="B2091" i="5"/>
  <c r="S2091" i="5" s="1"/>
  <c r="B2092" i="5"/>
  <c r="B2093" i="5"/>
  <c r="B2094" i="5"/>
  <c r="B2095" i="5"/>
  <c r="S2095" i="5" s="1"/>
  <c r="B2096" i="5"/>
  <c r="B2097" i="5"/>
  <c r="B2098" i="5"/>
  <c r="B2099" i="5"/>
  <c r="S2099" i="5" s="1"/>
  <c r="B2100" i="5"/>
  <c r="B2101" i="5"/>
  <c r="B2102" i="5"/>
  <c r="B2103" i="5"/>
  <c r="B2104" i="5"/>
  <c r="B2105" i="5"/>
  <c r="B2106" i="5"/>
  <c r="T2106" i="5" s="1"/>
  <c r="B2107" i="5"/>
  <c r="AB2107" i="5" s="1"/>
  <c r="B2108" i="5"/>
  <c r="B2109" i="5"/>
  <c r="B2110" i="5"/>
  <c r="S2110" i="5" s="1"/>
  <c r="B2111" i="5"/>
  <c r="S2111" i="5" s="1"/>
  <c r="B2112" i="5"/>
  <c r="B2113" i="5"/>
  <c r="B2114" i="5"/>
  <c r="B2115" i="5"/>
  <c r="T2115" i="5" s="1"/>
  <c r="B2116" i="5"/>
  <c r="T2116" i="5" s="1"/>
  <c r="B2117" i="5"/>
  <c r="T2117" i="5" s="1"/>
  <c r="B2118" i="5"/>
  <c r="B2119" i="5"/>
  <c r="B2120" i="5"/>
  <c r="B2121" i="5"/>
  <c r="B2122" i="5"/>
  <c r="T2122" i="5"/>
  <c r="B2123" i="5"/>
  <c r="S2123" i="5" s="1"/>
  <c r="B2124" i="5"/>
  <c r="T2124" i="5" s="1"/>
  <c r="B2125" i="5"/>
  <c r="B2126" i="5"/>
  <c r="B2127" i="5"/>
  <c r="S2127" i="5" s="1"/>
  <c r="B2128" i="5"/>
  <c r="B2129" i="5"/>
  <c r="B2130" i="5"/>
  <c r="B2131" i="5"/>
  <c r="B2132" i="5"/>
  <c r="T2132" i="5" s="1"/>
  <c r="B2133" i="5"/>
  <c r="B2134" i="5"/>
  <c r="T2134" i="5" s="1"/>
  <c r="B2135" i="5"/>
  <c r="S2135" i="5" s="1"/>
  <c r="B2136" i="5"/>
  <c r="B2137" i="5"/>
  <c r="B2138" i="5"/>
  <c r="S2138" i="5" s="1"/>
  <c r="B2139" i="5"/>
  <c r="B2140" i="5"/>
  <c r="T2140" i="5" s="1"/>
  <c r="B2141" i="5"/>
  <c r="T2141" i="5" s="1"/>
  <c r="B2142" i="5"/>
  <c r="B2143" i="5"/>
  <c r="B2144" i="5"/>
  <c r="B2145" i="5"/>
  <c r="B2146" i="5"/>
  <c r="B2147" i="5"/>
  <c r="T2147" i="5" s="1"/>
  <c r="B2148" i="5"/>
  <c r="B2149" i="5"/>
  <c r="B2150" i="5"/>
  <c r="S2150" i="5" s="1"/>
  <c r="B2151" i="5"/>
  <c r="B2152" i="5"/>
  <c r="B2153" i="5"/>
  <c r="T2153" i="5" s="1"/>
  <c r="B2154" i="5"/>
  <c r="B2155" i="5"/>
  <c r="B2156" i="5"/>
  <c r="B2157" i="5"/>
  <c r="T2157" i="5" s="1"/>
  <c r="B2158" i="5"/>
  <c r="B2159" i="5"/>
  <c r="B2160" i="5"/>
  <c r="S2160" i="5" s="1"/>
  <c r="B2161" i="5"/>
  <c r="B2162" i="5"/>
  <c r="B2163" i="5"/>
  <c r="B2164" i="5"/>
  <c r="T2164" i="5" s="1"/>
  <c r="B2165" i="5"/>
  <c r="B2166" i="5"/>
  <c r="B2167" i="5"/>
  <c r="B2168" i="5"/>
  <c r="T2168" i="5" s="1"/>
  <c r="B2169" i="5"/>
  <c r="B2170" i="5"/>
  <c r="AB2170" i="5" s="1"/>
  <c r="B2171" i="5"/>
  <c r="B2172" i="5"/>
  <c r="T2172" i="5" s="1"/>
  <c r="B2173" i="5"/>
  <c r="B2174" i="5"/>
  <c r="B2175" i="5"/>
  <c r="B2176" i="5"/>
  <c r="S2176" i="5" s="1"/>
  <c r="B2177" i="5"/>
  <c r="B2178" i="5"/>
  <c r="S2178" i="5" s="1"/>
  <c r="B2179" i="5"/>
  <c r="T2179" i="5" s="1"/>
  <c r="B2180" i="5"/>
  <c r="T2180" i="5" s="1"/>
  <c r="B2181" i="5"/>
  <c r="S2181" i="5" s="1"/>
  <c r="B2182" i="5"/>
  <c r="B2183" i="5"/>
  <c r="B2184" i="5"/>
  <c r="T2184" i="5" s="1"/>
  <c r="B2185" i="5"/>
  <c r="B2186" i="5"/>
  <c r="B2187" i="5"/>
  <c r="B2188" i="5"/>
  <c r="B2189" i="5"/>
  <c r="B2190" i="5"/>
  <c r="S2190" i="5" s="1"/>
  <c r="B2191" i="5"/>
  <c r="S2191" i="5" s="1"/>
  <c r="B2192" i="5"/>
  <c r="B2193" i="5"/>
  <c r="B2194" i="5"/>
  <c r="B2195" i="5"/>
  <c r="B2196" i="5"/>
  <c r="S2196" i="5" s="1"/>
  <c r="B2197" i="5"/>
  <c r="B2198" i="5"/>
  <c r="S2198" i="5" s="1"/>
  <c r="B2199" i="5"/>
  <c r="B2200" i="5"/>
  <c r="B2201" i="5"/>
  <c r="B2202" i="5"/>
  <c r="B2203" i="5"/>
  <c r="B2204" i="5"/>
  <c r="B2205" i="5"/>
  <c r="B2206" i="5"/>
  <c r="B2207" i="5"/>
  <c r="B2208" i="5"/>
  <c r="S2208" i="5" s="1"/>
  <c r="B2209" i="5"/>
  <c r="B2210" i="5"/>
  <c r="B2211" i="5"/>
  <c r="S2211" i="5" s="1"/>
  <c r="B2212" i="5"/>
  <c r="B2213" i="5"/>
  <c r="B2214" i="5"/>
  <c r="B2215" i="5"/>
  <c r="B2216" i="5"/>
  <c r="B2217" i="5"/>
  <c r="B2218" i="5"/>
  <c r="B2219" i="5"/>
  <c r="S2219" i="5" s="1"/>
  <c r="B2220" i="5"/>
  <c r="B2221" i="5"/>
  <c r="B2222" i="5"/>
  <c r="B2223" i="5"/>
  <c r="B2224" i="5"/>
  <c r="B2225" i="5"/>
  <c r="B2226" i="5"/>
  <c r="B2227" i="5"/>
  <c r="B2228" i="5"/>
  <c r="T2228" i="5" s="1"/>
  <c r="B2229" i="5"/>
  <c r="B2230" i="5"/>
  <c r="S2230" i="5" s="1"/>
  <c r="B2231" i="5"/>
  <c r="B2232" i="5"/>
  <c r="B2233" i="5"/>
  <c r="B2234" i="5"/>
  <c r="B2235" i="5"/>
  <c r="B2236" i="5"/>
  <c r="T2236" i="5" s="1"/>
  <c r="B2237" i="5"/>
  <c r="T2237" i="5" s="1"/>
  <c r="B2238" i="5"/>
  <c r="S2238" i="5" s="1"/>
  <c r="B2239" i="5"/>
  <c r="S2239" i="5" s="1"/>
  <c r="B2240" i="5"/>
  <c r="T2240" i="5" s="1"/>
  <c r="B2241" i="5"/>
  <c r="B2242" i="5"/>
  <c r="B2243" i="5"/>
  <c r="B2244" i="5"/>
  <c r="B2245" i="5"/>
  <c r="S2245" i="5" s="1"/>
  <c r="B2246" i="5"/>
  <c r="B2247" i="5"/>
  <c r="B2248" i="5"/>
  <c r="B2249" i="5"/>
  <c r="B2250" i="5"/>
  <c r="B2251" i="5"/>
  <c r="S2251" i="5" s="1"/>
  <c r="B2252" i="5"/>
  <c r="B2253" i="5"/>
  <c r="B2254" i="5"/>
  <c r="S2254" i="5" s="1"/>
  <c r="B2255" i="5"/>
  <c r="B2256" i="5"/>
  <c r="B2257" i="5"/>
  <c r="B2258" i="5"/>
  <c r="B2259" i="5"/>
  <c r="B2260" i="5"/>
  <c r="S2260" i="5" s="1"/>
  <c r="B2261" i="5"/>
  <c r="B2262" i="5"/>
  <c r="AB2262" i="5" s="1"/>
  <c r="B2263" i="5"/>
  <c r="B2264" i="5"/>
  <c r="B2265" i="5"/>
  <c r="B2266" i="5"/>
  <c r="B2267" i="5"/>
  <c r="B2268" i="5"/>
  <c r="S2268" i="5" s="1"/>
  <c r="B2269" i="5"/>
  <c r="S2269" i="5" s="1"/>
  <c r="B2270" i="5"/>
  <c r="B2271" i="5"/>
  <c r="T2271" i="5" s="1"/>
  <c r="B2272" i="5"/>
  <c r="B2273" i="5"/>
  <c r="B2274" i="5"/>
  <c r="T2274" i="5" s="1"/>
  <c r="B2275" i="5"/>
  <c r="T2275" i="5" s="1"/>
  <c r="B2276" i="5"/>
  <c r="T2276" i="5" s="1"/>
  <c r="B2277" i="5"/>
  <c r="AB2277" i="5" s="1"/>
  <c r="B2278" i="5"/>
  <c r="S2278" i="5" s="1"/>
  <c r="B2279" i="5"/>
  <c r="B2280" i="5"/>
  <c r="AB2280" i="5" s="1"/>
  <c r="B2281" i="5"/>
  <c r="S2281" i="5" s="1"/>
  <c r="B2282" i="5"/>
  <c r="B2283" i="5"/>
  <c r="B2284" i="5"/>
  <c r="B2285" i="5"/>
  <c r="T2285" i="5" s="1"/>
  <c r="B2286" i="5"/>
  <c r="B2287" i="5"/>
  <c r="B2288" i="5"/>
  <c r="B2289" i="5"/>
  <c r="T2289" i="5" s="1"/>
  <c r="B2290" i="5"/>
  <c r="B2291" i="5"/>
  <c r="B2292" i="5"/>
  <c r="B2293" i="5"/>
  <c r="B2294" i="5"/>
  <c r="B2295" i="5"/>
  <c r="B2296" i="5"/>
  <c r="B2297" i="5"/>
  <c r="B2298" i="5"/>
  <c r="B2299" i="5"/>
  <c r="B2300" i="5"/>
  <c r="S2300" i="5" s="1"/>
  <c r="B2301" i="5"/>
  <c r="T2301" i="5" s="1"/>
  <c r="B2302" i="5"/>
  <c r="B2303" i="5"/>
  <c r="B2304" i="5"/>
  <c r="S2304" i="5" s="1"/>
  <c r="B2305" i="5"/>
  <c r="B2306" i="5"/>
  <c r="B2307" i="5"/>
  <c r="B2308" i="5"/>
  <c r="B2309" i="5"/>
  <c r="B2310" i="5"/>
  <c r="B2311" i="5"/>
  <c r="B2312" i="5"/>
  <c r="T2312" i="5" s="1"/>
  <c r="B2313" i="5"/>
  <c r="B2314" i="5"/>
  <c r="B2315" i="5"/>
  <c r="T2315" i="5" s="1"/>
  <c r="B2316" i="5"/>
  <c r="B2317" i="5"/>
  <c r="B2318" i="5"/>
  <c r="S2318" i="5" s="1"/>
  <c r="B2319" i="5"/>
  <c r="B2320" i="5"/>
  <c r="B2321" i="5"/>
  <c r="B2322" i="5"/>
  <c r="T2322" i="5" s="1"/>
  <c r="B2323" i="5"/>
  <c r="B2324" i="5"/>
  <c r="B2325" i="5"/>
  <c r="B2326" i="5"/>
  <c r="B2327" i="5"/>
  <c r="B2328" i="5"/>
  <c r="B2329" i="5"/>
  <c r="S2329" i="5" s="1"/>
  <c r="B2330" i="5"/>
  <c r="B2331" i="5"/>
  <c r="B2332" i="5"/>
  <c r="B2333" i="5"/>
  <c r="AB2333" i="5" s="1"/>
  <c r="B2334" i="5"/>
  <c r="S2334" i="5" s="1"/>
  <c r="B2335" i="5"/>
  <c r="B2336" i="5"/>
  <c r="S2336" i="5" s="1"/>
  <c r="B2337" i="5"/>
  <c r="B2338" i="5"/>
  <c r="B2339" i="5"/>
  <c r="B2340" i="5"/>
  <c r="B2341" i="5"/>
  <c r="T2341" i="5" s="1"/>
  <c r="B2342" i="5"/>
  <c r="B2343" i="5"/>
  <c r="B2344" i="5"/>
  <c r="T2344" i="5" s="1"/>
  <c r="B2345" i="5"/>
  <c r="T2345" i="5" s="1"/>
  <c r="B2346" i="5"/>
  <c r="B2347" i="5"/>
  <c r="B2348" i="5"/>
  <c r="T2348" i="5" s="1"/>
  <c r="B2349" i="5"/>
  <c r="T2349" i="5" s="1"/>
  <c r="B2350" i="5"/>
  <c r="B2351" i="5"/>
  <c r="S2351" i="5" s="1"/>
  <c r="B2352" i="5"/>
  <c r="S2352" i="5" s="1"/>
  <c r="B2353" i="5"/>
  <c r="B2354" i="5"/>
  <c r="AB2354" i="5" s="1"/>
  <c r="B2355" i="5"/>
  <c r="B2356" i="5"/>
  <c r="B2357" i="5"/>
  <c r="S2357" i="5" s="1"/>
  <c r="B2358" i="5"/>
  <c r="B2359" i="5"/>
  <c r="B2360" i="5"/>
  <c r="B2361" i="5"/>
  <c r="B2362" i="5"/>
  <c r="B2363" i="5"/>
  <c r="T2363" i="5" s="1"/>
  <c r="B2364" i="5"/>
  <c r="S2364" i="5" s="1"/>
  <c r="B2365" i="5"/>
  <c r="B2366" i="5"/>
  <c r="B2367" i="5"/>
  <c r="S2367" i="5" s="1"/>
  <c r="B2368" i="5"/>
  <c r="T2368" i="5" s="1"/>
  <c r="B2369" i="5"/>
  <c r="B2370" i="5"/>
  <c r="S2370" i="5" s="1"/>
  <c r="B2371" i="5"/>
  <c r="B2372" i="5"/>
  <c r="AB2372" i="5" s="1"/>
  <c r="B2373" i="5"/>
  <c r="B2374" i="5"/>
  <c r="B2375" i="5"/>
  <c r="S2375" i="5" s="1"/>
  <c r="B2376" i="5"/>
  <c r="B2377" i="5"/>
  <c r="B2378" i="5"/>
  <c r="T2378" i="5"/>
  <c r="B2379" i="5"/>
  <c r="AB2379" i="5" s="1"/>
  <c r="B2380" i="5"/>
  <c r="B2381" i="5"/>
  <c r="T2381" i="5" s="1"/>
  <c r="B2382" i="5"/>
  <c r="S2382" i="5" s="1"/>
  <c r="B2383" i="5"/>
  <c r="B2384" i="5"/>
  <c r="B2385" i="5"/>
  <c r="B2386" i="5"/>
  <c r="B2387" i="5"/>
  <c r="B2388" i="5"/>
  <c r="B2389" i="5"/>
  <c r="B2390" i="5"/>
  <c r="B2391" i="5"/>
  <c r="B2392" i="5"/>
  <c r="B2393" i="5"/>
  <c r="T2393" i="5" s="1"/>
  <c r="B2394" i="5"/>
  <c r="B2395" i="5"/>
  <c r="B2396" i="5"/>
  <c r="B2397" i="5"/>
  <c r="S2397" i="5" s="1"/>
  <c r="B2398" i="5"/>
  <c r="B2399" i="5"/>
  <c r="B2400" i="5"/>
  <c r="B2401" i="5"/>
  <c r="B2402" i="5"/>
  <c r="S2402" i="5" s="1"/>
  <c r="B2403" i="5"/>
  <c r="B2404" i="5"/>
  <c r="B2405" i="5"/>
  <c r="B2406" i="5"/>
  <c r="B2407" i="5"/>
  <c r="B2408" i="5"/>
  <c r="B2409" i="5"/>
  <c r="T2409" i="5" s="1"/>
  <c r="B2410" i="5"/>
  <c r="B2411" i="5"/>
  <c r="AB2411" i="5" s="1"/>
  <c r="B2412" i="5"/>
  <c r="B2413" i="5"/>
  <c r="T2413" i="5" s="1"/>
  <c r="B2414" i="5"/>
  <c r="B2415" i="5"/>
  <c r="B2416" i="5"/>
  <c r="B2417" i="5"/>
  <c r="T2417" i="5" s="1"/>
  <c r="B2418" i="5"/>
  <c r="B2419" i="5"/>
  <c r="S2419" i="5" s="1"/>
  <c r="B2420" i="5"/>
  <c r="B2421" i="5"/>
  <c r="B2422" i="5"/>
  <c r="B2423" i="5"/>
  <c r="B2424" i="5"/>
  <c r="B2425" i="5"/>
  <c r="B2426" i="5"/>
  <c r="B2427" i="5"/>
  <c r="B2428" i="5"/>
  <c r="B2429" i="5"/>
  <c r="B2430" i="5"/>
  <c r="B2431" i="5"/>
  <c r="B2432" i="5"/>
  <c r="B2433" i="5"/>
  <c r="B2434" i="5"/>
  <c r="B2435" i="5"/>
  <c r="T2435" i="5" s="1"/>
  <c r="B2436" i="5"/>
  <c r="B2437" i="5"/>
  <c r="B2438" i="5"/>
  <c r="B2439" i="5"/>
  <c r="B2440" i="5"/>
  <c r="B2441" i="5"/>
  <c r="B2442" i="5"/>
  <c r="B2443" i="5"/>
  <c r="B2444" i="5"/>
  <c r="B2445" i="5"/>
  <c r="S2445" i="5" s="1"/>
  <c r="B2446" i="5"/>
  <c r="B2447" i="5"/>
  <c r="AB2447" i="5" s="1"/>
  <c r="B2448" i="5"/>
  <c r="B2449" i="5"/>
  <c r="S2449" i="5" s="1"/>
  <c r="B2450" i="5"/>
  <c r="B2451" i="5"/>
  <c r="B2452" i="5"/>
  <c r="S2452" i="5" s="1"/>
  <c r="B2453" i="5"/>
  <c r="T2453" i="5" s="1"/>
  <c r="B2454" i="5"/>
  <c r="S2454" i="5" s="1"/>
  <c r="B2455" i="5"/>
  <c r="S2455" i="5" s="1"/>
  <c r="B2456" i="5"/>
  <c r="B2457" i="5"/>
  <c r="S2457" i="5" s="1"/>
  <c r="B2458" i="5"/>
  <c r="B2459" i="5"/>
  <c r="T2459" i="5" s="1"/>
  <c r="B2460" i="5"/>
  <c r="B2461" i="5"/>
  <c r="T2461" i="5" s="1"/>
  <c r="B2462" i="5"/>
  <c r="B2463" i="5"/>
  <c r="B2464" i="5"/>
  <c r="B2465" i="5"/>
  <c r="B2466" i="5"/>
  <c r="S2466" i="5" s="1"/>
  <c r="B2467" i="5"/>
  <c r="B2468" i="5"/>
  <c r="B2469" i="5"/>
  <c r="B2470" i="5"/>
  <c r="B2471" i="5"/>
  <c r="B2472" i="5"/>
  <c r="B2473" i="5"/>
  <c r="B2474" i="5"/>
  <c r="S2474" i="5" s="1"/>
  <c r="B2475" i="5"/>
  <c r="B2476" i="5"/>
  <c r="S2476" i="5" s="1"/>
  <c r="B2477" i="5"/>
  <c r="B2478" i="5"/>
  <c r="T2478" i="5" s="1"/>
  <c r="B2479" i="5"/>
  <c r="B2480" i="5"/>
  <c r="AB2480" i="5" s="1"/>
  <c r="B2481" i="5"/>
  <c r="T2481" i="5" s="1"/>
  <c r="B2482" i="5"/>
  <c r="B2483" i="5"/>
  <c r="B2484" i="5"/>
  <c r="B2485" i="5"/>
  <c r="T2485" i="5" s="1"/>
  <c r="B2486" i="5"/>
  <c r="B2487" i="5"/>
  <c r="B2488" i="5"/>
  <c r="B2489" i="5"/>
  <c r="B2490" i="5"/>
  <c r="B2491" i="5"/>
  <c r="B2492" i="5"/>
  <c r="S2492" i="5" s="1"/>
  <c r="B2493" i="5"/>
  <c r="B2494" i="5"/>
  <c r="B2495" i="5"/>
  <c r="B2496" i="5"/>
  <c r="B2497" i="5"/>
  <c r="B2498" i="5"/>
  <c r="B2499" i="5"/>
  <c r="B2500" i="5"/>
  <c r="B2501" i="5"/>
  <c r="S2501" i="5" s="1"/>
  <c r="B2502" i="5"/>
  <c r="B2503" i="5"/>
  <c r="B2504" i="5"/>
  <c r="T2504" i="5" s="1"/>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E5" i="7" s="1"/>
  <c r="J6" i="8"/>
  <c r="K6" i="8"/>
  <c r="V20" i="5"/>
  <c r="R20" i="5" s="1"/>
  <c r="AB20" i="5"/>
  <c r="V21" i="5"/>
  <c r="R21" i="5" s="1"/>
  <c r="AB36" i="5"/>
  <c r="V40" i="5"/>
  <c r="X40" i="5" s="1"/>
  <c r="AB46" i="5"/>
  <c r="V48" i="5"/>
  <c r="R48" i="5" s="1"/>
  <c r="AB48" i="5"/>
  <c r="V52" i="5"/>
  <c r="R52" i="5" s="1"/>
  <c r="AB60" i="5"/>
  <c r="AB64" i="5"/>
  <c r="AB66" i="5"/>
  <c r="AB68" i="5"/>
  <c r="AB70" i="5"/>
  <c r="AB71" i="5"/>
  <c r="AB72" i="5"/>
  <c r="AB84" i="5"/>
  <c r="AB86" i="5"/>
  <c r="V87" i="5"/>
  <c r="R87" i="5" s="1"/>
  <c r="V88" i="5"/>
  <c r="AB88" i="5"/>
  <c r="V91" i="5"/>
  <c r="V92" i="5"/>
  <c r="AB96" i="5"/>
  <c r="AB98" i="5"/>
  <c r="AB100" i="5"/>
  <c r="AB133" i="5"/>
  <c r="AB148" i="5"/>
  <c r="AB149" i="5"/>
  <c r="V163" i="5"/>
  <c r="R163" i="5" s="1"/>
  <c r="AB248" i="5"/>
  <c r="AB252" i="5"/>
  <c r="S1647" i="5"/>
  <c r="C2026" i="5"/>
  <c r="C2035" i="5"/>
  <c r="V2035" i="5" s="1"/>
  <c r="F2035" i="5" s="1"/>
  <c r="C2039" i="5"/>
  <c r="C2043" i="5"/>
  <c r="C2046" i="5"/>
  <c r="C2047" i="5"/>
  <c r="C2051" i="5"/>
  <c r="C2058" i="5"/>
  <c r="C2059" i="5"/>
  <c r="C2064" i="5"/>
  <c r="C2066" i="5"/>
  <c r="V2066" i="5" s="1"/>
  <c r="C2067" i="5"/>
  <c r="V2067" i="5" s="1"/>
  <c r="C2070" i="5"/>
  <c r="C2072" i="5"/>
  <c r="V2072" i="5" s="1"/>
  <c r="C2074" i="5"/>
  <c r="V2074" i="5" s="1"/>
  <c r="C2075" i="5"/>
  <c r="C2076" i="5"/>
  <c r="V2076" i="5" s="1"/>
  <c r="E2076" i="5" s="1"/>
  <c r="X2076" i="5" s="1"/>
  <c r="C2079" i="5"/>
  <c r="C2080" i="5"/>
  <c r="C2084" i="5"/>
  <c r="V2084" i="5" s="1"/>
  <c r="C2091" i="5"/>
  <c r="V2091" i="5" s="1"/>
  <c r="C2095" i="5"/>
  <c r="C2099" i="5"/>
  <c r="C2100" i="5"/>
  <c r="C2104" i="5"/>
  <c r="C2112" i="5"/>
  <c r="C2113" i="5"/>
  <c r="C2116" i="5"/>
  <c r="V2116" i="5" s="1"/>
  <c r="H2116" i="5" s="1"/>
  <c r="C2123" i="5"/>
  <c r="V2123" i="5" s="1"/>
  <c r="C2127" i="5"/>
  <c r="V2127" i="5" s="1"/>
  <c r="F2127" i="5" s="1"/>
  <c r="C2129" i="5"/>
  <c r="C2131" i="5"/>
  <c r="C2140" i="5"/>
  <c r="V2140" i="5" s="1"/>
  <c r="R2140" i="5" s="1"/>
  <c r="S2157" i="5"/>
  <c r="C2168" i="5"/>
  <c r="C2172" i="5"/>
  <c r="C2176" i="5"/>
  <c r="C2212" i="5"/>
  <c r="V2212" i="5" s="1"/>
  <c r="C2218" i="5"/>
  <c r="C2220" i="5"/>
  <c r="C2230" i="5"/>
  <c r="C2250" i="5"/>
  <c r="V2250" i="5" s="1"/>
  <c r="S2481" i="5"/>
  <c r="V6" i="5"/>
  <c r="R6" i="5" s="1"/>
  <c r="V8" i="5"/>
  <c r="R8" i="5" s="1"/>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V9" i="5"/>
  <c r="R9" i="5" s="1"/>
  <c r="V10" i="5"/>
  <c r="R10" i="5" s="1"/>
  <c r="V17" i="5"/>
  <c r="X17" i="5" s="1"/>
  <c r="V18" i="5"/>
  <c r="X18" i="5" s="1"/>
  <c r="V19" i="5"/>
  <c r="V22" i="5"/>
  <c r="R22" i="5" s="1"/>
  <c r="V33" i="5"/>
  <c r="X33" i="5" s="1"/>
  <c r="V35" i="5"/>
  <c r="R35" i="5" s="1"/>
  <c r="V38" i="5"/>
  <c r="X38" i="5" s="1"/>
  <c r="AB45" i="5"/>
  <c r="V47" i="5"/>
  <c r="V49" i="5"/>
  <c r="V51" i="5"/>
  <c r="R51" i="5" s="1"/>
  <c r="V53" i="5"/>
  <c r="R53" i="5" s="1"/>
  <c r="V55" i="5"/>
  <c r="R55" i="5" s="1"/>
  <c r="V57" i="5"/>
  <c r="X57" i="5" s="1"/>
  <c r="AB67" i="5"/>
  <c r="V73" i="5"/>
  <c r="R73" i="5" s="1"/>
  <c r="V77" i="5"/>
  <c r="R77" i="5" s="1"/>
  <c r="V83" i="5"/>
  <c r="R83" i="5" s="1"/>
  <c r="V105" i="5"/>
  <c r="R105" i="5" s="1"/>
  <c r="V108" i="5"/>
  <c r="R108" i="5" s="1"/>
  <c r="V113" i="5"/>
  <c r="V127" i="5"/>
  <c r="X127" i="5" s="1"/>
  <c r="V129" i="5"/>
  <c r="R129" i="5" s="1"/>
  <c r="V131" i="5"/>
  <c r="R131" i="5" s="1"/>
  <c r="V144" i="5"/>
  <c r="X144" i="5" s="1"/>
  <c r="V155" i="5"/>
  <c r="V159" i="5"/>
  <c r="V160" i="5"/>
  <c r="V249" i="5"/>
  <c r="R249" i="5" s="1"/>
  <c r="V256" i="5"/>
  <c r="V257" i="5"/>
  <c r="R257" i="5" s="1"/>
  <c r="V259" i="5"/>
  <c r="V264" i="5"/>
  <c r="R264" i="5" s="1"/>
  <c r="V266" i="5"/>
  <c r="R266" i="5" s="1"/>
  <c r="V267" i="5"/>
  <c r="R267" i="5" s="1"/>
  <c r="C1435" i="5"/>
  <c r="C1436" i="5"/>
  <c r="V1436" i="5" s="1"/>
  <c r="F1436" i="5" s="1"/>
  <c r="C1437" i="5"/>
  <c r="C1438" i="5"/>
  <c r="V1438" i="5" s="1"/>
  <c r="C1439" i="5"/>
  <c r="C1440" i="5"/>
  <c r="C1441" i="5"/>
  <c r="V1441" i="5" s="1"/>
  <c r="I1441" i="5" s="1"/>
  <c r="C1442" i="5"/>
  <c r="C1443" i="5"/>
  <c r="C1444" i="5"/>
  <c r="C1445" i="5"/>
  <c r="V1445" i="5" s="1"/>
  <c r="C1446" i="5"/>
  <c r="C1447" i="5"/>
  <c r="C1448" i="5"/>
  <c r="V1448" i="5" s="1"/>
  <c r="R1448" i="5" s="1"/>
  <c r="C1449" i="5"/>
  <c r="V1449" i="5" s="1"/>
  <c r="C1450" i="5"/>
  <c r="C1451" i="5"/>
  <c r="V1451" i="5" s="1"/>
  <c r="C1452" i="5"/>
  <c r="C1453" i="5"/>
  <c r="AB1453" i="5" s="1"/>
  <c r="C1454" i="5"/>
  <c r="V1454" i="5" s="1"/>
  <c r="H1454" i="5" s="1"/>
  <c r="C1455" i="5"/>
  <c r="C1456" i="5"/>
  <c r="C1457" i="5"/>
  <c r="C1458" i="5"/>
  <c r="C1459" i="5"/>
  <c r="C1460" i="5"/>
  <c r="C1461" i="5"/>
  <c r="V1461" i="5" s="1"/>
  <c r="C1462" i="5"/>
  <c r="C1463" i="5"/>
  <c r="V1463" i="5" s="1"/>
  <c r="C1464" i="5"/>
  <c r="V1464" i="5" s="1"/>
  <c r="C1465" i="5"/>
  <c r="C1466" i="5"/>
  <c r="C1467" i="5"/>
  <c r="C1468" i="5"/>
  <c r="C1469" i="5"/>
  <c r="V1469" i="5" s="1"/>
  <c r="H1469" i="5" s="1"/>
  <c r="C1470" i="5"/>
  <c r="C1471" i="5"/>
  <c r="C1472" i="5"/>
  <c r="C1473" i="5"/>
  <c r="V1473" i="5" s="1"/>
  <c r="C1474" i="5"/>
  <c r="V1474" i="5" s="1"/>
  <c r="C1475" i="5"/>
  <c r="C1476" i="5"/>
  <c r="V1476" i="5" s="1"/>
  <c r="C1477" i="5"/>
  <c r="C1478" i="5"/>
  <c r="C1479" i="5"/>
  <c r="V1479" i="5" s="1"/>
  <c r="I1479" i="5" s="1"/>
  <c r="C1480" i="5"/>
  <c r="C1481" i="5"/>
  <c r="C1482" i="5"/>
  <c r="V1482" i="5" s="1"/>
  <c r="C1483" i="5"/>
  <c r="C1484" i="5"/>
  <c r="V1484" i="5" s="1"/>
  <c r="C1485" i="5"/>
  <c r="C1486" i="5"/>
  <c r="V1486" i="5" s="1"/>
  <c r="C1487" i="5"/>
  <c r="C1488" i="5"/>
  <c r="V1488" i="5" s="1"/>
  <c r="C1489" i="5"/>
  <c r="C1490" i="5"/>
  <c r="C1491" i="5"/>
  <c r="C1492" i="5"/>
  <c r="V1492" i="5" s="1"/>
  <c r="I1492" i="5" s="1"/>
  <c r="C1493" i="5"/>
  <c r="V1493" i="5" s="1"/>
  <c r="E1493" i="5" s="1"/>
  <c r="X1493" i="5" s="1"/>
  <c r="C1494" i="5"/>
  <c r="C1495" i="5"/>
  <c r="V1495" i="5" s="1"/>
  <c r="C1496" i="5"/>
  <c r="C1497" i="5"/>
  <c r="C1498" i="5"/>
  <c r="C1499" i="5"/>
  <c r="C1500" i="5"/>
  <c r="V1500" i="5" s="1"/>
  <c r="R1500" i="5" s="1"/>
  <c r="C1501" i="5"/>
  <c r="C1502" i="5"/>
  <c r="V1502" i="5" s="1"/>
  <c r="E1502" i="5" s="1"/>
  <c r="X1502" i="5" s="1"/>
  <c r="C1503" i="5"/>
  <c r="V1503" i="5" s="1"/>
  <c r="H1503" i="5" s="1"/>
  <c r="C1504" i="5"/>
  <c r="C1505" i="5"/>
  <c r="C1506" i="5"/>
  <c r="C1507" i="5"/>
  <c r="V1507" i="5" s="1"/>
  <c r="C1508" i="5"/>
  <c r="C1509" i="5"/>
  <c r="C1510" i="5"/>
  <c r="C1511" i="5"/>
  <c r="V1511" i="5" s="1"/>
  <c r="J1511" i="5" s="1"/>
  <c r="C1512" i="5"/>
  <c r="V1512" i="5" s="1"/>
  <c r="E1512" i="5" s="1"/>
  <c r="X1512" i="5" s="1"/>
  <c r="C1513" i="5"/>
  <c r="V1513" i="5" s="1"/>
  <c r="R1513" i="5" s="1"/>
  <c r="C1514" i="5"/>
  <c r="C1515" i="5"/>
  <c r="C1516" i="5"/>
  <c r="C1517" i="5"/>
  <c r="V1517" i="5" s="1"/>
  <c r="E1517" i="5" s="1"/>
  <c r="X1517" i="5" s="1"/>
  <c r="C1518" i="5"/>
  <c r="V1518" i="5" s="1"/>
  <c r="C1519" i="5"/>
  <c r="V1519" i="5" s="1"/>
  <c r="C1520" i="5"/>
  <c r="C1521" i="5"/>
  <c r="V1521" i="5" s="1"/>
  <c r="C1522" i="5"/>
  <c r="C1523" i="5"/>
  <c r="C1524" i="5"/>
  <c r="V1524" i="5" s="1"/>
  <c r="C1525" i="5"/>
  <c r="C1526" i="5"/>
  <c r="C1527" i="5"/>
  <c r="C1528" i="5"/>
  <c r="C1529" i="5"/>
  <c r="C1530" i="5"/>
  <c r="V1530" i="5" s="1"/>
  <c r="C1531" i="5"/>
  <c r="C1532" i="5"/>
  <c r="C1533" i="5"/>
  <c r="C1534" i="5"/>
  <c r="C1535" i="5"/>
  <c r="C1536" i="5"/>
  <c r="V1536" i="5"/>
  <c r="C1537" i="5"/>
  <c r="V1537" i="5" s="1"/>
  <c r="C1538" i="5"/>
  <c r="C1539" i="5"/>
  <c r="V1539" i="5" s="1"/>
  <c r="J1539" i="5" s="1"/>
  <c r="C1540" i="5"/>
  <c r="C1541" i="5"/>
  <c r="C1542" i="5"/>
  <c r="C1543" i="5"/>
  <c r="C1544" i="5"/>
  <c r="C1545" i="5"/>
  <c r="C1546" i="5"/>
  <c r="C1547" i="5"/>
  <c r="C1548" i="5"/>
  <c r="V1548" i="5" s="1"/>
  <c r="C1549" i="5"/>
  <c r="C1550" i="5"/>
  <c r="C1551" i="5"/>
  <c r="V1551" i="5" s="1"/>
  <c r="I1551" i="5" s="1"/>
  <c r="C1552" i="5"/>
  <c r="V1552" i="5"/>
  <c r="C1553" i="5"/>
  <c r="C1554" i="5"/>
  <c r="V1554" i="5" s="1"/>
  <c r="R1554" i="5" s="1"/>
  <c r="C1555" i="5"/>
  <c r="C1556" i="5"/>
  <c r="C1557" i="5"/>
  <c r="V1557" i="5" s="1"/>
  <c r="C1558" i="5"/>
  <c r="C1559" i="5"/>
  <c r="V1559" i="5" s="1"/>
  <c r="C1560" i="5"/>
  <c r="C1561" i="5"/>
  <c r="C1562" i="5"/>
  <c r="V1562" i="5" s="1"/>
  <c r="H1562" i="5" s="1"/>
  <c r="C1563" i="5"/>
  <c r="C1564" i="5"/>
  <c r="V1564" i="5" s="1"/>
  <c r="I1564" i="5" s="1"/>
  <c r="C1565" i="5"/>
  <c r="C1566" i="5"/>
  <c r="V1566" i="5"/>
  <c r="C1567" i="5"/>
  <c r="C1568" i="5"/>
  <c r="C1569" i="5"/>
  <c r="V1569" i="5" s="1"/>
  <c r="C1570" i="5"/>
  <c r="C1571" i="5"/>
  <c r="C1572" i="5"/>
  <c r="C1573" i="5"/>
  <c r="V1573" i="5"/>
  <c r="C1574" i="5"/>
  <c r="V1574" i="5" s="1"/>
  <c r="J1574" i="5" s="1"/>
  <c r="C1575" i="5"/>
  <c r="C1576" i="5"/>
  <c r="V1576" i="5" s="1"/>
  <c r="C1577" i="5"/>
  <c r="C1578" i="5"/>
  <c r="V1578" i="5" s="1"/>
  <c r="E1578" i="5" s="1"/>
  <c r="X1578" i="5" s="1"/>
  <c r="C1579" i="5"/>
  <c r="V1579" i="5" s="1"/>
  <c r="C1580" i="5"/>
  <c r="C1581" i="5"/>
  <c r="C1582" i="5"/>
  <c r="C1583" i="5"/>
  <c r="V1583" i="5" s="1"/>
  <c r="I1583" i="5" s="1"/>
  <c r="C1584" i="5"/>
  <c r="C1585" i="5"/>
  <c r="C1586" i="5"/>
  <c r="C1587" i="5"/>
  <c r="C1588" i="5"/>
  <c r="C1589" i="5"/>
  <c r="V1589" i="5" s="1"/>
  <c r="F1589" i="5" s="1"/>
  <c r="C1590" i="5"/>
  <c r="C1591" i="5"/>
  <c r="C1592" i="5"/>
  <c r="V1592" i="5" s="1"/>
  <c r="C1593" i="5"/>
  <c r="C1594" i="5"/>
  <c r="V1594" i="5" s="1"/>
  <c r="J1594" i="5" s="1"/>
  <c r="C1595" i="5"/>
  <c r="C1596" i="5"/>
  <c r="AB1596" i="5" s="1"/>
  <c r="C1597" i="5"/>
  <c r="V1597" i="5" s="1"/>
  <c r="J1597" i="5" s="1"/>
  <c r="C1598" i="5"/>
  <c r="C1599" i="5"/>
  <c r="C1600" i="5"/>
  <c r="V1600" i="5" s="1"/>
  <c r="C1601" i="5"/>
  <c r="C1602" i="5"/>
  <c r="C1603" i="5"/>
  <c r="C1604" i="5"/>
  <c r="C1605" i="5"/>
  <c r="V1605" i="5" s="1"/>
  <c r="C1606" i="5"/>
  <c r="C1607" i="5"/>
  <c r="V1607" i="5"/>
  <c r="H1607" i="5" s="1"/>
  <c r="C1608" i="5"/>
  <c r="V1608" i="5" s="1"/>
  <c r="C1609" i="5"/>
  <c r="C1610" i="5"/>
  <c r="C1611" i="5"/>
  <c r="AB1611" i="5" s="1"/>
  <c r="C1612" i="5"/>
  <c r="V1612" i="5" s="1"/>
  <c r="C1613" i="5"/>
  <c r="V1613" i="5" s="1"/>
  <c r="C1614" i="5"/>
  <c r="C1615" i="5"/>
  <c r="V1615" i="5" s="1"/>
  <c r="C1616" i="5"/>
  <c r="C1617" i="5"/>
  <c r="C1618" i="5"/>
  <c r="V1618" i="5"/>
  <c r="F1618" i="5" s="1"/>
  <c r="C1619" i="5"/>
  <c r="C1620" i="5"/>
  <c r="C1621" i="5"/>
  <c r="V1621" i="5" s="1"/>
  <c r="F1621" i="5" s="1"/>
  <c r="C1622" i="5"/>
  <c r="C1623" i="5"/>
  <c r="C1624" i="5"/>
  <c r="C1625" i="5"/>
  <c r="C1626" i="5"/>
  <c r="C1627" i="5"/>
  <c r="C1628" i="5"/>
  <c r="V1628" i="5" s="1"/>
  <c r="R1628" i="5" s="1"/>
  <c r="C1629" i="5"/>
  <c r="V1629" i="5" s="1"/>
  <c r="C1630" i="5"/>
  <c r="C1631" i="5"/>
  <c r="V1631" i="5" s="1"/>
  <c r="C1632" i="5"/>
  <c r="V1632" i="5" s="1"/>
  <c r="C1633" i="5"/>
  <c r="C1634" i="5"/>
  <c r="V1634" i="5" s="1"/>
  <c r="C1635" i="5"/>
  <c r="V1635" i="5" s="1"/>
  <c r="C1636" i="5"/>
  <c r="V1636" i="5" s="1"/>
  <c r="C1637" i="5"/>
  <c r="C1638" i="5"/>
  <c r="C1639" i="5"/>
  <c r="C1640" i="5"/>
  <c r="V1640" i="5" s="1"/>
  <c r="C1641" i="5"/>
  <c r="C1642" i="5"/>
  <c r="C1643" i="5"/>
  <c r="C1644" i="5"/>
  <c r="V1644" i="5" s="1"/>
  <c r="H1644" i="5" s="1"/>
  <c r="C1645" i="5"/>
  <c r="V1645" i="5" s="1"/>
  <c r="C1646" i="5"/>
  <c r="C1647" i="5"/>
  <c r="C1648" i="5"/>
  <c r="C1649" i="5"/>
  <c r="C1650" i="5"/>
  <c r="C1651" i="5"/>
  <c r="V1651" i="5" s="1"/>
  <c r="C1652" i="5"/>
  <c r="V1652" i="5" s="1"/>
  <c r="C1653" i="5"/>
  <c r="C1654" i="5"/>
  <c r="V1654" i="5" s="1"/>
  <c r="C1655" i="5"/>
  <c r="C1656" i="5"/>
  <c r="C1657" i="5"/>
  <c r="C1658" i="5"/>
  <c r="V1658" i="5" s="1"/>
  <c r="C1659" i="5"/>
  <c r="C1660" i="5"/>
  <c r="C1661" i="5"/>
  <c r="C1662" i="5"/>
  <c r="C1663" i="5"/>
  <c r="V1663" i="5" s="1"/>
  <c r="J1663" i="5" s="1"/>
  <c r="C1664" i="5"/>
  <c r="C1665" i="5"/>
  <c r="C1666" i="5"/>
  <c r="V1666" i="5" s="1"/>
  <c r="J1666" i="5" s="1"/>
  <c r="C1667" i="5"/>
  <c r="V1667" i="5" s="1"/>
  <c r="C1668" i="5"/>
  <c r="V1668" i="5"/>
  <c r="J1668" i="5" s="1"/>
  <c r="C1669" i="5"/>
  <c r="C1670" i="5"/>
  <c r="C1671" i="5"/>
  <c r="C1672" i="5"/>
  <c r="C1673" i="5"/>
  <c r="V1673" i="5" s="1"/>
  <c r="C1674" i="5"/>
  <c r="C1675" i="5"/>
  <c r="C1676" i="5"/>
  <c r="V1676" i="5" s="1"/>
  <c r="F1676" i="5" s="1"/>
  <c r="C1677" i="5"/>
  <c r="V1677" i="5" s="1"/>
  <c r="C1678" i="5"/>
  <c r="C1679" i="5"/>
  <c r="V1679" i="5" s="1"/>
  <c r="H1679" i="5" s="1"/>
  <c r="C1680" i="5"/>
  <c r="C1681" i="5"/>
  <c r="C1682" i="5"/>
  <c r="V1682" i="5" s="1"/>
  <c r="H1682" i="5" s="1"/>
  <c r="C1683" i="5"/>
  <c r="V1683" i="5" s="1"/>
  <c r="H1683" i="5" s="1"/>
  <c r="C1684" i="5"/>
  <c r="C1685" i="5"/>
  <c r="C1686" i="5"/>
  <c r="C1687" i="5"/>
  <c r="C1688" i="5"/>
  <c r="C1689" i="5"/>
  <c r="C1690" i="5"/>
  <c r="C1691" i="5"/>
  <c r="C1692" i="5"/>
  <c r="C1693" i="5"/>
  <c r="V1693" i="5" s="1"/>
  <c r="C1694" i="5"/>
  <c r="C1695" i="5"/>
  <c r="C1696" i="5"/>
  <c r="C1697" i="5"/>
  <c r="C1698" i="5"/>
  <c r="C1699" i="5"/>
  <c r="V1699" i="5" s="1"/>
  <c r="C1700" i="5"/>
  <c r="V1700" i="5" s="1"/>
  <c r="C1701" i="5"/>
  <c r="V1701" i="5" s="1"/>
  <c r="R1701" i="5" s="1"/>
  <c r="C1702" i="5"/>
  <c r="V1702" i="5" s="1"/>
  <c r="H1702" i="5" s="1"/>
  <c r="C1703" i="5"/>
  <c r="C1704" i="5"/>
  <c r="C1705" i="5"/>
  <c r="C1706" i="5"/>
  <c r="C1707" i="5"/>
  <c r="C1708" i="5"/>
  <c r="V1708" i="5" s="1"/>
  <c r="H1708" i="5" s="1"/>
  <c r="C1709" i="5"/>
  <c r="C1710" i="5"/>
  <c r="C1711" i="5"/>
  <c r="V1711" i="5" s="1"/>
  <c r="C1712" i="5"/>
  <c r="V1712" i="5" s="1"/>
  <c r="C1713" i="5"/>
  <c r="C1714" i="5"/>
  <c r="C1715" i="5"/>
  <c r="C1716" i="5"/>
  <c r="C1717" i="5"/>
  <c r="C1718" i="5"/>
  <c r="C1719" i="5"/>
  <c r="C1720" i="5"/>
  <c r="V1720" i="5" s="1"/>
  <c r="C1721" i="5"/>
  <c r="C1722" i="5"/>
  <c r="C1723" i="5"/>
  <c r="V1723" i="5" s="1"/>
  <c r="H1723" i="5" s="1"/>
  <c r="C1724" i="5"/>
  <c r="C1725" i="5"/>
  <c r="C1726" i="5"/>
  <c r="C1727" i="5"/>
  <c r="C1728" i="5"/>
  <c r="C1729" i="5"/>
  <c r="C1730" i="5"/>
  <c r="C1731" i="5"/>
  <c r="V1731" i="5" s="1"/>
  <c r="C1732" i="5"/>
  <c r="C1733" i="5"/>
  <c r="C1734" i="5"/>
  <c r="C1735" i="5"/>
  <c r="C1736" i="5"/>
  <c r="V1736" i="5" s="1"/>
  <c r="C1737" i="5"/>
  <c r="C1738" i="5"/>
  <c r="C1739" i="5"/>
  <c r="C1740" i="5"/>
  <c r="V1740" i="5" s="1"/>
  <c r="C1741" i="5"/>
  <c r="C1742" i="5"/>
  <c r="C1743" i="5"/>
  <c r="C1744" i="5"/>
  <c r="C1745" i="5"/>
  <c r="C1746" i="5"/>
  <c r="C1747" i="5"/>
  <c r="C1748" i="5"/>
  <c r="V1748" i="5" s="1"/>
  <c r="F1748" i="5" s="1"/>
  <c r="C1749" i="5"/>
  <c r="C1750" i="5"/>
  <c r="C1751" i="5"/>
  <c r="C1752" i="5"/>
  <c r="C1753" i="5"/>
  <c r="V1753" i="5" s="1"/>
  <c r="C1754" i="5"/>
  <c r="C1755" i="5"/>
  <c r="C1756" i="5"/>
  <c r="C1757" i="5"/>
  <c r="V1757" i="5"/>
  <c r="F1757" i="5" s="1"/>
  <c r="C1758" i="5"/>
  <c r="C1759" i="5"/>
  <c r="V1759" i="5" s="1"/>
  <c r="C1760" i="5"/>
  <c r="C1761" i="5"/>
  <c r="C1762" i="5"/>
  <c r="C1763" i="5"/>
  <c r="C1764" i="5"/>
  <c r="V1764" i="5" s="1"/>
  <c r="C1765" i="5"/>
  <c r="C1766" i="5"/>
  <c r="V1766" i="5" s="1"/>
  <c r="H1766" i="5" s="1"/>
  <c r="C1767" i="5"/>
  <c r="V1767" i="5" s="1"/>
  <c r="C1768" i="5"/>
  <c r="C1769" i="5"/>
  <c r="C1770" i="5"/>
  <c r="C1771" i="5"/>
  <c r="V1771" i="5" s="1"/>
  <c r="C1772" i="5"/>
  <c r="C1773" i="5"/>
  <c r="C1774" i="5"/>
  <c r="C1775" i="5"/>
  <c r="V1775" i="5" s="1"/>
  <c r="R1775" i="5" s="1"/>
  <c r="C1776" i="5"/>
  <c r="C1777" i="5"/>
  <c r="C1778" i="5"/>
  <c r="V1778" i="5"/>
  <c r="J1778" i="5" s="1"/>
  <c r="C1779" i="5"/>
  <c r="V1779" i="5" s="1"/>
  <c r="C1780" i="5"/>
  <c r="AB1780" i="5" s="1"/>
  <c r="C1781" i="5"/>
  <c r="V1781" i="5" s="1"/>
  <c r="C1782" i="5"/>
  <c r="V1782" i="5" s="1"/>
  <c r="R1782" i="5" s="1"/>
  <c r="C1783" i="5"/>
  <c r="C1784" i="5"/>
  <c r="C1785" i="5"/>
  <c r="C1786" i="5"/>
  <c r="C1787" i="5"/>
  <c r="C1788" i="5"/>
  <c r="C1789" i="5"/>
  <c r="C1790" i="5"/>
  <c r="C1791" i="5"/>
  <c r="V1791" i="5" s="1"/>
  <c r="C1792" i="5"/>
  <c r="C1793" i="5"/>
  <c r="C1794" i="5"/>
  <c r="C1795" i="5"/>
  <c r="C1796" i="5"/>
  <c r="V1796" i="5"/>
  <c r="C1797" i="5"/>
  <c r="C1798" i="5"/>
  <c r="C1799" i="5"/>
  <c r="C1800" i="5"/>
  <c r="C1801" i="5"/>
  <c r="C1802" i="5"/>
  <c r="V1802" i="5" s="1"/>
  <c r="H1802" i="5" s="1"/>
  <c r="C1803" i="5"/>
  <c r="C1804" i="5"/>
  <c r="C1805" i="5"/>
  <c r="C1806" i="5"/>
  <c r="C1807" i="5"/>
  <c r="V1807" i="5" s="1"/>
  <c r="E1807" i="5" s="1"/>
  <c r="X1807" i="5" s="1"/>
  <c r="C1808" i="5"/>
  <c r="C1809" i="5"/>
  <c r="C1810" i="5"/>
  <c r="C1811" i="5"/>
  <c r="V1811" i="5" s="1"/>
  <c r="C1812" i="5"/>
  <c r="C1813" i="5"/>
  <c r="C1814" i="5"/>
  <c r="C1815" i="5"/>
  <c r="V1815" i="5" s="1"/>
  <c r="C1816" i="5"/>
  <c r="C1817" i="5"/>
  <c r="V1817" i="5" s="1"/>
  <c r="H1817" i="5" s="1"/>
  <c r="C1818" i="5"/>
  <c r="C1819" i="5"/>
  <c r="V1819" i="5" s="1"/>
  <c r="G1819" i="5" s="1"/>
  <c r="C1820" i="5"/>
  <c r="C1821" i="5"/>
  <c r="V1821" i="5" s="1"/>
  <c r="C1822" i="5"/>
  <c r="C1823" i="5"/>
  <c r="V1823" i="5" s="1"/>
  <c r="C1824" i="5"/>
  <c r="C1825" i="5"/>
  <c r="V1825" i="5" s="1"/>
  <c r="C1826" i="5"/>
  <c r="C1827" i="5"/>
  <c r="C1828" i="5"/>
  <c r="C1829" i="5"/>
  <c r="C1830" i="5"/>
  <c r="C1831" i="5"/>
  <c r="C1832" i="5"/>
  <c r="C1833" i="5"/>
  <c r="V1833" i="5" s="1"/>
  <c r="C1834" i="5"/>
  <c r="V1834" i="5" s="1"/>
  <c r="C1835" i="5"/>
  <c r="C1836" i="5"/>
  <c r="C1837" i="5"/>
  <c r="V1837" i="5" s="1"/>
  <c r="F1837" i="5" s="1"/>
  <c r="C1838" i="5"/>
  <c r="C1839" i="5"/>
  <c r="C1840" i="5"/>
  <c r="C1841" i="5"/>
  <c r="C1842" i="5"/>
  <c r="V1842" i="5" s="1"/>
  <c r="C1843" i="5"/>
  <c r="C1844" i="5"/>
  <c r="C1845" i="5"/>
  <c r="AB1845" i="5" s="1"/>
  <c r="C1846" i="5"/>
  <c r="V1846" i="5" s="1"/>
  <c r="C1847" i="5"/>
  <c r="C1848" i="5"/>
  <c r="C1849" i="5"/>
  <c r="V1849" i="5" s="1"/>
  <c r="C1850" i="5"/>
  <c r="C1851" i="5"/>
  <c r="C1852" i="5"/>
  <c r="C1853" i="5"/>
  <c r="C1854" i="5"/>
  <c r="V1854" i="5" s="1"/>
  <c r="J1854" i="5" s="1"/>
  <c r="C1855" i="5"/>
  <c r="V1855" i="5" s="1"/>
  <c r="C1856" i="5"/>
  <c r="V1856" i="5" s="1"/>
  <c r="H1856" i="5" s="1"/>
  <c r="C1857" i="5"/>
  <c r="C1858" i="5"/>
  <c r="C1859" i="5"/>
  <c r="C1860" i="5"/>
  <c r="V1860" i="5" s="1"/>
  <c r="C1861" i="5"/>
  <c r="V1861" i="5"/>
  <c r="C1862" i="5"/>
  <c r="C1863" i="5"/>
  <c r="C1864" i="5"/>
  <c r="C1865" i="5"/>
  <c r="C1866" i="5"/>
  <c r="C1867" i="5"/>
  <c r="C1868" i="5"/>
  <c r="C1869" i="5"/>
  <c r="V1869" i="5" s="1"/>
  <c r="G1869" i="5" s="1"/>
  <c r="C1870" i="5"/>
  <c r="V1870" i="5" s="1"/>
  <c r="H1870" i="5" s="1"/>
  <c r="C1871" i="5"/>
  <c r="C1872" i="5"/>
  <c r="C1873" i="5"/>
  <c r="V1873" i="5" s="1"/>
  <c r="C1874" i="5"/>
  <c r="V1874" i="5" s="1"/>
  <c r="C1875" i="5"/>
  <c r="C1876" i="5"/>
  <c r="C1877" i="5"/>
  <c r="C1878" i="5"/>
  <c r="C1879" i="5"/>
  <c r="V1879" i="5" s="1"/>
  <c r="C1880" i="5"/>
  <c r="AB1880" i="5" s="1"/>
  <c r="C1881" i="5"/>
  <c r="C1882" i="5"/>
  <c r="V1882" i="5" s="1"/>
  <c r="C1883" i="5"/>
  <c r="C1884" i="5"/>
  <c r="C1885" i="5"/>
  <c r="AB1885" i="5" s="1"/>
  <c r="C1886" i="5"/>
  <c r="C1887" i="5"/>
  <c r="C1888" i="5"/>
  <c r="C1889" i="5"/>
  <c r="V1889" i="5" s="1"/>
  <c r="C1890" i="5"/>
  <c r="V1890" i="5" s="1"/>
  <c r="C1891" i="5"/>
  <c r="V1891" i="5" s="1"/>
  <c r="F1891" i="5" s="1"/>
  <c r="C1892" i="5"/>
  <c r="C1893" i="5"/>
  <c r="V1893" i="5" s="1"/>
  <c r="C1894" i="5"/>
  <c r="V1894" i="5" s="1"/>
  <c r="F1894" i="5" s="1"/>
  <c r="C1895" i="5"/>
  <c r="V1895" i="5" s="1"/>
  <c r="J1895" i="5" s="1"/>
  <c r="C1896" i="5"/>
  <c r="C1897" i="5"/>
  <c r="C1898" i="5"/>
  <c r="V1898" i="5" s="1"/>
  <c r="C1899" i="5"/>
  <c r="C1900" i="5"/>
  <c r="C1901" i="5"/>
  <c r="C1902" i="5"/>
  <c r="C1903" i="5"/>
  <c r="C1904" i="5"/>
  <c r="V1904" i="5" s="1"/>
  <c r="I1904" i="5" s="1"/>
  <c r="C1905" i="5"/>
  <c r="C1906" i="5"/>
  <c r="C1907" i="5"/>
  <c r="C1908" i="5"/>
  <c r="C1909" i="5"/>
  <c r="C1910" i="5"/>
  <c r="C1911" i="5"/>
  <c r="C1912" i="5"/>
  <c r="V1912" i="5" s="1"/>
  <c r="J1912" i="5" s="1"/>
  <c r="C1913" i="5"/>
  <c r="C1914" i="5"/>
  <c r="V1914" i="5" s="1"/>
  <c r="C1915" i="5"/>
  <c r="C1916" i="5"/>
  <c r="C1917" i="5"/>
  <c r="C1918" i="5"/>
  <c r="C1919" i="5"/>
  <c r="C1920" i="5"/>
  <c r="C1921" i="5"/>
  <c r="C1922" i="5"/>
  <c r="C1923" i="5"/>
  <c r="C1924" i="5"/>
  <c r="V1924" i="5" s="1"/>
  <c r="C1925" i="5"/>
  <c r="V1925" i="5" s="1"/>
  <c r="F1925" i="5" s="1"/>
  <c r="C1926" i="5"/>
  <c r="V1926" i="5" s="1"/>
  <c r="I1926" i="5" s="1"/>
  <c r="C1927" i="5"/>
  <c r="C1928" i="5"/>
  <c r="C1929" i="5"/>
  <c r="V1929" i="5" s="1"/>
  <c r="C1930" i="5"/>
  <c r="C1931" i="5"/>
  <c r="V1931" i="5" s="1"/>
  <c r="C1932" i="5"/>
  <c r="C1933" i="5"/>
  <c r="C1934" i="5"/>
  <c r="V1934" i="5"/>
  <c r="C1935" i="5"/>
  <c r="C1936" i="5"/>
  <c r="C1937" i="5"/>
  <c r="C1938" i="5"/>
  <c r="V1938" i="5" s="1"/>
  <c r="C1939" i="5"/>
  <c r="C1940" i="5"/>
  <c r="C1941" i="5"/>
  <c r="C1942" i="5"/>
  <c r="V1942" i="5" s="1"/>
  <c r="C1943" i="5"/>
  <c r="C1944" i="5"/>
  <c r="C1945" i="5"/>
  <c r="C1946" i="5"/>
  <c r="V1946" i="5" s="1"/>
  <c r="C1947" i="5"/>
  <c r="C1948" i="5"/>
  <c r="C1949" i="5"/>
  <c r="V1949" i="5" s="1"/>
  <c r="C1950" i="5"/>
  <c r="C1951" i="5"/>
  <c r="C1952" i="5"/>
  <c r="C1953" i="5"/>
  <c r="C1954" i="5"/>
  <c r="C1955" i="5"/>
  <c r="C1956" i="5"/>
  <c r="V1956" i="5" s="1"/>
  <c r="C1957" i="5"/>
  <c r="V1957" i="5" s="1"/>
  <c r="C1958" i="5"/>
  <c r="C1959" i="5"/>
  <c r="C1960" i="5"/>
  <c r="V1960" i="5" s="1"/>
  <c r="C1961" i="5"/>
  <c r="C1962" i="5"/>
  <c r="C1963" i="5"/>
  <c r="C1964" i="5"/>
  <c r="V1964" i="5" s="1"/>
  <c r="J1964" i="5" s="1"/>
  <c r="C1965" i="5"/>
  <c r="C1966" i="5"/>
  <c r="C1967" i="5"/>
  <c r="C1968" i="5"/>
  <c r="C1969" i="5"/>
  <c r="C1970" i="5"/>
  <c r="C1971" i="5"/>
  <c r="V1971" i="5" s="1"/>
  <c r="C1972" i="5"/>
  <c r="C1973" i="5"/>
  <c r="V1973" i="5" s="1"/>
  <c r="E1973" i="5" s="1"/>
  <c r="X1973" i="5" s="1"/>
  <c r="C1974" i="5"/>
  <c r="C1975" i="5"/>
  <c r="C1976" i="5"/>
  <c r="C1977" i="5"/>
  <c r="C1978" i="5"/>
  <c r="C1979" i="5"/>
  <c r="C1980" i="5"/>
  <c r="C1981" i="5"/>
  <c r="V1981" i="5" s="1"/>
  <c r="C1982" i="5"/>
  <c r="C1983" i="5"/>
  <c r="V1983" i="5" s="1"/>
  <c r="J1983" i="5" s="1"/>
  <c r="C1984" i="5"/>
  <c r="C1985" i="5"/>
  <c r="C1986" i="5"/>
  <c r="C1987" i="5"/>
  <c r="V1987" i="5" s="1"/>
  <c r="C1988" i="5"/>
  <c r="C1989" i="5"/>
  <c r="C1990" i="5"/>
  <c r="C1991" i="5"/>
  <c r="C1992" i="5"/>
  <c r="C1993" i="5"/>
  <c r="C1994" i="5"/>
  <c r="V1994" i="5" s="1"/>
  <c r="C1995" i="5"/>
  <c r="V1995" i="5" s="1"/>
  <c r="C1996" i="5"/>
  <c r="C1997" i="5"/>
  <c r="V1997" i="5" s="1"/>
  <c r="H1997" i="5" s="1"/>
  <c r="C1998" i="5"/>
  <c r="V1998" i="5" s="1"/>
  <c r="C1999" i="5"/>
  <c r="C2000" i="5"/>
  <c r="C2001" i="5"/>
  <c r="C2002" i="5"/>
  <c r="V2002" i="5" s="1"/>
  <c r="C2003" i="5"/>
  <c r="C2004" i="5"/>
  <c r="V2004" i="5" s="1"/>
  <c r="F2004" i="5" s="1"/>
  <c r="C2005" i="5"/>
  <c r="C2006" i="5"/>
  <c r="V2006" i="5"/>
  <c r="C2007" i="5"/>
  <c r="C2008" i="5"/>
  <c r="C2009" i="5"/>
  <c r="C2010" i="5"/>
  <c r="V2010" i="5" s="1"/>
  <c r="I2010" i="5" s="1"/>
  <c r="C2011" i="5"/>
  <c r="C2012" i="5"/>
  <c r="C2013" i="5"/>
  <c r="C2014" i="5"/>
  <c r="C2015" i="5"/>
  <c r="V2015" i="5" s="1"/>
  <c r="R2015" i="5" s="1"/>
  <c r="C2016" i="5"/>
  <c r="C2017" i="5"/>
  <c r="V2017" i="5" s="1"/>
  <c r="C2018" i="5"/>
  <c r="C2019" i="5"/>
  <c r="C2020" i="5"/>
  <c r="C2021" i="5"/>
  <c r="V2021" i="5" s="1"/>
  <c r="J2021" i="5" s="1"/>
  <c r="C2022" i="5"/>
  <c r="V2022" i="5" s="1"/>
  <c r="C2023" i="5"/>
  <c r="C2024" i="5"/>
  <c r="V2024" i="5"/>
  <c r="C2025" i="5"/>
  <c r="C2027" i="5"/>
  <c r="C2028" i="5"/>
  <c r="V2028" i="5" s="1"/>
  <c r="J2028" i="5" s="1"/>
  <c r="C2029" i="5"/>
  <c r="V2029" i="5" s="1"/>
  <c r="C2030" i="5"/>
  <c r="C2031" i="5"/>
  <c r="V2031" i="5" s="1"/>
  <c r="E2031" i="5" s="1"/>
  <c r="X2031" i="5" s="1"/>
  <c r="C2032" i="5"/>
  <c r="C2033" i="5"/>
  <c r="C2034" i="5"/>
  <c r="V2034" i="5" s="1"/>
  <c r="C2036" i="5"/>
  <c r="V2036" i="5" s="1"/>
  <c r="C2037" i="5"/>
  <c r="C2038" i="5"/>
  <c r="C2040" i="5"/>
  <c r="C2041" i="5"/>
  <c r="C2042" i="5"/>
  <c r="V2042" i="5" s="1"/>
  <c r="F2042" i="5" s="1"/>
  <c r="C2044" i="5"/>
  <c r="V2044" i="5" s="1"/>
  <c r="C2045" i="5"/>
  <c r="V2045" i="5" s="1"/>
  <c r="C2048" i="5"/>
  <c r="V2048" i="5" s="1"/>
  <c r="E2048" i="5" s="1"/>
  <c r="X2048" i="5" s="1"/>
  <c r="C2049" i="5"/>
  <c r="V2049" i="5" s="1"/>
  <c r="E2049" i="5" s="1"/>
  <c r="X2049" i="5" s="1"/>
  <c r="C2050" i="5"/>
  <c r="C2052" i="5"/>
  <c r="C2053" i="5"/>
  <c r="C2054" i="5"/>
  <c r="C2055" i="5"/>
  <c r="C2056" i="5"/>
  <c r="V2056" i="5" s="1"/>
  <c r="R2056" i="5" s="1"/>
  <c r="C2057" i="5"/>
  <c r="V2058" i="5"/>
  <c r="H2058" i="5" s="1"/>
  <c r="C2060" i="5"/>
  <c r="C2061" i="5"/>
  <c r="C2062" i="5"/>
  <c r="C2063" i="5"/>
  <c r="C2065" i="5"/>
  <c r="C2068" i="5"/>
  <c r="V2068" i="5" s="1"/>
  <c r="C2069" i="5"/>
  <c r="V2069" i="5" s="1"/>
  <c r="I2069" i="5" s="1"/>
  <c r="C2071" i="5"/>
  <c r="C2073" i="5"/>
  <c r="V2073" i="5" s="1"/>
  <c r="C2077" i="5"/>
  <c r="C2078" i="5"/>
  <c r="C2081" i="5"/>
  <c r="V2081" i="5" s="1"/>
  <c r="J2081" i="5" s="1"/>
  <c r="C2082" i="5"/>
  <c r="C2083" i="5"/>
  <c r="C2085" i="5"/>
  <c r="V2085" i="5" s="1"/>
  <c r="J2085" i="5" s="1"/>
  <c r="C2086" i="5"/>
  <c r="V2086" i="5" s="1"/>
  <c r="F2086" i="5" s="1"/>
  <c r="C2087" i="5"/>
  <c r="C2088" i="5"/>
  <c r="C2089" i="5"/>
  <c r="V2089" i="5" s="1"/>
  <c r="C2090" i="5"/>
  <c r="C2092" i="5"/>
  <c r="V2092" i="5" s="1"/>
  <c r="R2092" i="5" s="1"/>
  <c r="C2093" i="5"/>
  <c r="C2094" i="5"/>
  <c r="C2096" i="5"/>
  <c r="V2096" i="5" s="1"/>
  <c r="E2096" i="5" s="1"/>
  <c r="X2096" i="5" s="1"/>
  <c r="C2097" i="5"/>
  <c r="C2098" i="5"/>
  <c r="V2098" i="5" s="1"/>
  <c r="C2101" i="5"/>
  <c r="C2102" i="5"/>
  <c r="C2103" i="5"/>
  <c r="V2104" i="5"/>
  <c r="G2104" i="5" s="1"/>
  <c r="C2105" i="5"/>
  <c r="C2106" i="5"/>
  <c r="V2106" i="5" s="1"/>
  <c r="C2107" i="5"/>
  <c r="V2107" i="5" s="1"/>
  <c r="C2108" i="5"/>
  <c r="C2109" i="5"/>
  <c r="V2109" i="5" s="1"/>
  <c r="F2109" i="5" s="1"/>
  <c r="C2110" i="5"/>
  <c r="V2110" i="5" s="1"/>
  <c r="C2111" i="5"/>
  <c r="V2111" i="5" s="1"/>
  <c r="C2114" i="5"/>
  <c r="V2114" i="5" s="1"/>
  <c r="R2114" i="5" s="1"/>
  <c r="C2115" i="5"/>
  <c r="C2117" i="5"/>
  <c r="C2118" i="5"/>
  <c r="V2118" i="5" s="1"/>
  <c r="I2118" i="5" s="1"/>
  <c r="C2119" i="5"/>
  <c r="V2119" i="5" s="1"/>
  <c r="C2120" i="5"/>
  <c r="C2121" i="5"/>
  <c r="C2122" i="5"/>
  <c r="V2122" i="5"/>
  <c r="R2122" i="5" s="1"/>
  <c r="C2124" i="5"/>
  <c r="V2124" i="5" s="1"/>
  <c r="J2124" i="5" s="1"/>
  <c r="C2125" i="5"/>
  <c r="V2125" i="5" s="1"/>
  <c r="F2125" i="5" s="1"/>
  <c r="C2126" i="5"/>
  <c r="C2128" i="5"/>
  <c r="V2128" i="5" s="1"/>
  <c r="E2128" i="5" s="1"/>
  <c r="X2128" i="5" s="1"/>
  <c r="C2130" i="5"/>
  <c r="C2132" i="5"/>
  <c r="V2132" i="5" s="1"/>
  <c r="C2133" i="5"/>
  <c r="V2133" i="5" s="1"/>
  <c r="C2134" i="5"/>
  <c r="C2135" i="5"/>
  <c r="V2135" i="5" s="1"/>
  <c r="C2136" i="5"/>
  <c r="C2137" i="5"/>
  <c r="C2138" i="5"/>
  <c r="C2139" i="5"/>
  <c r="V2139" i="5" s="1"/>
  <c r="E2139" i="5" s="1"/>
  <c r="X2139" i="5" s="1"/>
  <c r="C2141" i="5"/>
  <c r="C2142" i="5"/>
  <c r="C2143" i="5"/>
  <c r="V2143" i="5" s="1"/>
  <c r="C2144" i="5"/>
  <c r="C2145" i="5"/>
  <c r="C2146" i="5"/>
  <c r="C2147" i="5"/>
  <c r="V2147" i="5" s="1"/>
  <c r="C2148" i="5"/>
  <c r="V2148" i="5" s="1"/>
  <c r="I2148" i="5" s="1"/>
  <c r="C2149" i="5"/>
  <c r="C2150" i="5"/>
  <c r="V2150" i="5" s="1"/>
  <c r="G2150" i="5" s="1"/>
  <c r="C2151" i="5"/>
  <c r="C2152" i="5"/>
  <c r="V2152" i="5"/>
  <c r="C2153" i="5"/>
  <c r="C2154" i="5"/>
  <c r="C2155" i="5"/>
  <c r="V2155" i="5" s="1"/>
  <c r="C2156" i="5"/>
  <c r="C2157" i="5"/>
  <c r="C2158" i="5"/>
  <c r="C2159" i="5"/>
  <c r="C2160" i="5"/>
  <c r="V2160" i="5" s="1"/>
  <c r="C2161" i="5"/>
  <c r="C2162" i="5"/>
  <c r="C2163" i="5"/>
  <c r="C2164" i="5"/>
  <c r="V2164" i="5" s="1"/>
  <c r="G2164" i="5" s="1"/>
  <c r="C2165" i="5"/>
  <c r="C2166" i="5"/>
  <c r="C2167" i="5"/>
  <c r="C2169" i="5"/>
  <c r="V2169" i="5" s="1"/>
  <c r="R2169" i="5" s="1"/>
  <c r="C2170" i="5"/>
  <c r="C2171" i="5"/>
  <c r="V2171" i="5" s="1"/>
  <c r="I2171" i="5" s="1"/>
  <c r="C2173" i="5"/>
  <c r="V2173" i="5" s="1"/>
  <c r="C2174" i="5"/>
  <c r="C2175" i="5"/>
  <c r="V2175" i="5" s="1"/>
  <c r="F2175" i="5" s="1"/>
  <c r="C2177" i="5"/>
  <c r="C2178" i="5"/>
  <c r="V2178" i="5" s="1"/>
  <c r="C2179" i="5"/>
  <c r="V2179" i="5" s="1"/>
  <c r="C2180" i="5"/>
  <c r="C2181" i="5"/>
  <c r="C2182" i="5"/>
  <c r="C2183" i="5"/>
  <c r="C2184" i="5"/>
  <c r="C2185" i="5"/>
  <c r="C2186" i="5"/>
  <c r="C2187" i="5"/>
  <c r="C2188" i="5"/>
  <c r="V2188" i="5" s="1"/>
  <c r="C2189" i="5"/>
  <c r="V2189" i="5" s="1"/>
  <c r="C2190" i="5"/>
  <c r="V2190" i="5" s="1"/>
  <c r="H2190" i="5" s="1"/>
  <c r="C2191" i="5"/>
  <c r="V2191" i="5" s="1"/>
  <c r="H2191" i="5" s="1"/>
  <c r="C2192" i="5"/>
  <c r="V2192" i="5" s="1"/>
  <c r="F2192" i="5" s="1"/>
  <c r="C2193" i="5"/>
  <c r="C2194" i="5"/>
  <c r="C2195" i="5"/>
  <c r="C2196" i="5"/>
  <c r="C2197" i="5"/>
  <c r="V2197" i="5" s="1"/>
  <c r="I2197" i="5" s="1"/>
  <c r="C2198" i="5"/>
  <c r="C2199" i="5"/>
  <c r="C2200" i="5"/>
  <c r="C2201" i="5"/>
  <c r="V2201" i="5" s="1"/>
  <c r="E2201" i="5" s="1"/>
  <c r="X2201" i="5" s="1"/>
  <c r="C2202" i="5"/>
  <c r="C2203" i="5"/>
  <c r="C2204" i="5"/>
  <c r="C2205" i="5"/>
  <c r="V2205" i="5" s="1"/>
  <c r="G2205" i="5" s="1"/>
  <c r="C2206" i="5"/>
  <c r="V2206" i="5" s="1"/>
  <c r="J2206" i="5" s="1"/>
  <c r="C2207" i="5"/>
  <c r="C2208" i="5"/>
  <c r="C2209" i="5"/>
  <c r="C2210" i="5"/>
  <c r="C2211" i="5"/>
  <c r="V2211" i="5" s="1"/>
  <c r="H2211" i="5" s="1"/>
  <c r="C2213" i="5"/>
  <c r="C2214" i="5"/>
  <c r="C2215" i="5"/>
  <c r="V2215" i="5" s="1"/>
  <c r="C2216" i="5"/>
  <c r="C2217" i="5"/>
  <c r="C2219" i="5"/>
  <c r="V2220" i="5"/>
  <c r="C2221" i="5"/>
  <c r="C2222" i="5"/>
  <c r="V2222" i="5" s="1"/>
  <c r="I2222" i="5" s="1"/>
  <c r="C2223" i="5"/>
  <c r="C2224" i="5"/>
  <c r="C2225" i="5"/>
  <c r="C2226" i="5"/>
  <c r="V2226" i="5" s="1"/>
  <c r="I2226" i="5" s="1"/>
  <c r="C2227" i="5"/>
  <c r="C2228" i="5"/>
  <c r="V2228" i="5" s="1"/>
  <c r="F2228" i="5" s="1"/>
  <c r="C2229" i="5"/>
  <c r="C2231" i="5"/>
  <c r="C2232" i="5"/>
  <c r="C2233" i="5"/>
  <c r="C2234" i="5"/>
  <c r="C2235" i="5"/>
  <c r="V2235" i="5" s="1"/>
  <c r="C2236" i="5"/>
  <c r="C2237" i="5"/>
  <c r="C2238" i="5"/>
  <c r="V2238" i="5" s="1"/>
  <c r="C2239" i="5"/>
  <c r="C2240" i="5"/>
  <c r="C2241" i="5"/>
  <c r="V2241" i="5" s="1"/>
  <c r="C2242" i="5"/>
  <c r="C2243" i="5"/>
  <c r="C2244" i="5"/>
  <c r="C2245" i="5"/>
  <c r="V2245" i="5" s="1"/>
  <c r="C2246" i="5"/>
  <c r="C2247" i="5"/>
  <c r="C2248" i="5"/>
  <c r="C2249" i="5"/>
  <c r="C2251" i="5"/>
  <c r="C2252" i="5"/>
  <c r="V2252" i="5" s="1"/>
  <c r="C2253" i="5"/>
  <c r="C2254" i="5"/>
  <c r="C2255" i="5"/>
  <c r="C2256" i="5"/>
  <c r="V2256" i="5" s="1"/>
  <c r="C2257" i="5"/>
  <c r="C2258" i="5"/>
  <c r="V2258" i="5" s="1"/>
  <c r="F2258" i="5" s="1"/>
  <c r="C2259" i="5"/>
  <c r="C2260" i="5"/>
  <c r="C2261" i="5"/>
  <c r="C2262" i="5"/>
  <c r="V2262" i="5"/>
  <c r="C2263" i="5"/>
  <c r="V2263" i="5" s="1"/>
  <c r="C2264" i="5"/>
  <c r="C2265" i="5"/>
  <c r="C2266" i="5"/>
  <c r="C2267" i="5"/>
  <c r="V2267" i="5" s="1"/>
  <c r="I2267" i="5" s="1"/>
  <c r="C2268" i="5"/>
  <c r="C2269" i="5"/>
  <c r="C2270" i="5"/>
  <c r="C2271" i="5"/>
  <c r="V2271" i="5" s="1"/>
  <c r="C2272" i="5"/>
  <c r="V2272" i="5" s="1"/>
  <c r="E2272" i="5" s="1"/>
  <c r="X2272" i="5" s="1"/>
  <c r="C2273" i="5"/>
  <c r="C2274" i="5"/>
  <c r="C2275" i="5"/>
  <c r="C2276" i="5"/>
  <c r="C2277" i="5"/>
  <c r="V2277" i="5" s="1"/>
  <c r="C2278" i="5"/>
  <c r="V2278" i="5" s="1"/>
  <c r="C2279" i="5"/>
  <c r="C2280" i="5"/>
  <c r="V2280" i="5" s="1"/>
  <c r="C2281" i="5"/>
  <c r="V2281" i="5" s="1"/>
  <c r="R2281" i="5" s="1"/>
  <c r="C2282" i="5"/>
  <c r="V2282" i="5" s="1"/>
  <c r="C2283" i="5"/>
  <c r="V2283" i="5" s="1"/>
  <c r="G2283" i="5" s="1"/>
  <c r="C2284" i="5"/>
  <c r="V2284" i="5" s="1"/>
  <c r="J2284" i="5" s="1"/>
  <c r="C2285" i="5"/>
  <c r="C2286" i="5"/>
  <c r="V2286" i="5" s="1"/>
  <c r="F2286" i="5" s="1"/>
  <c r="C2287" i="5"/>
  <c r="C2288" i="5"/>
  <c r="C2289" i="5"/>
  <c r="V2289" i="5" s="1"/>
  <c r="C2290" i="5"/>
  <c r="V2290" i="5" s="1"/>
  <c r="C2291" i="5"/>
  <c r="V2291" i="5" s="1"/>
  <c r="E2291" i="5" s="1"/>
  <c r="X2291" i="5" s="1"/>
  <c r="C2292" i="5"/>
  <c r="C2293" i="5"/>
  <c r="V2293" i="5" s="1"/>
  <c r="J2293" i="5" s="1"/>
  <c r="C2294" i="5"/>
  <c r="C2295" i="5"/>
  <c r="C2296" i="5"/>
  <c r="C2297" i="5"/>
  <c r="C2298" i="5"/>
  <c r="C2299" i="5"/>
  <c r="V2299" i="5" s="1"/>
  <c r="E2299" i="5" s="1"/>
  <c r="X2299" i="5" s="1"/>
  <c r="C2300" i="5"/>
  <c r="C2301" i="5"/>
  <c r="C2302" i="5"/>
  <c r="C2303" i="5"/>
  <c r="C2304" i="5"/>
  <c r="C2305" i="5"/>
  <c r="C2306" i="5"/>
  <c r="C2307" i="5"/>
  <c r="C2308" i="5"/>
  <c r="C2309" i="5"/>
  <c r="AB2309" i="5" s="1"/>
  <c r="C2310" i="5"/>
  <c r="AB2310" i="5" s="1"/>
  <c r="C2311" i="5"/>
  <c r="V2311" i="5" s="1"/>
  <c r="E2311" i="5" s="1"/>
  <c r="X2311" i="5" s="1"/>
  <c r="C2312" i="5"/>
  <c r="C2313" i="5"/>
  <c r="C2314" i="5"/>
  <c r="C2315" i="5"/>
  <c r="C2316" i="5"/>
  <c r="V2316" i="5" s="1"/>
  <c r="E2316" i="5" s="1"/>
  <c r="X2316" i="5" s="1"/>
  <c r="C2317" i="5"/>
  <c r="C2318" i="5"/>
  <c r="C2319" i="5"/>
  <c r="V2319" i="5" s="1"/>
  <c r="C2320" i="5"/>
  <c r="C2321" i="5"/>
  <c r="V2321" i="5" s="1"/>
  <c r="H2321" i="5" s="1"/>
  <c r="C2322" i="5"/>
  <c r="V2322" i="5" s="1"/>
  <c r="H2322" i="5" s="1"/>
  <c r="C2323" i="5"/>
  <c r="C2324" i="5"/>
  <c r="C2325" i="5"/>
  <c r="V2325" i="5" s="1"/>
  <c r="C2326" i="5"/>
  <c r="C2327" i="5"/>
  <c r="V2327" i="5" s="1"/>
  <c r="C2328" i="5"/>
  <c r="C2329" i="5"/>
  <c r="AB2329" i="5" s="1"/>
  <c r="C2330" i="5"/>
  <c r="C2331" i="5"/>
  <c r="C2332" i="5"/>
  <c r="C2333" i="5"/>
  <c r="V2333" i="5" s="1"/>
  <c r="J2333" i="5" s="1"/>
  <c r="C2334" i="5"/>
  <c r="C2335" i="5"/>
  <c r="V2335" i="5" s="1"/>
  <c r="C2336" i="5"/>
  <c r="C2337" i="5"/>
  <c r="C2338" i="5"/>
  <c r="V2338" i="5" s="1"/>
  <c r="C2339" i="5"/>
  <c r="V2339" i="5" s="1"/>
  <c r="H2339" i="5" s="1"/>
  <c r="C2340" i="5"/>
  <c r="C2341" i="5"/>
  <c r="V2341" i="5" s="1"/>
  <c r="H2341" i="5" s="1"/>
  <c r="C2342" i="5"/>
  <c r="C2343" i="5"/>
  <c r="AB2343" i="5" s="1"/>
  <c r="C2344" i="5"/>
  <c r="AB2344" i="5" s="1"/>
  <c r="C2345" i="5"/>
  <c r="C2346" i="5"/>
  <c r="C2347" i="5"/>
  <c r="C2348" i="5"/>
  <c r="C2349" i="5"/>
  <c r="C2350" i="5"/>
  <c r="V2350" i="5" s="1"/>
  <c r="H2350" i="5" s="1"/>
  <c r="C2351" i="5"/>
  <c r="V2351" i="5" s="1"/>
  <c r="C2352" i="5"/>
  <c r="C2353" i="5"/>
  <c r="C2354" i="5"/>
  <c r="V2354" i="5" s="1"/>
  <c r="C2355" i="5"/>
  <c r="C2356" i="5"/>
  <c r="C2357" i="5"/>
  <c r="V2357" i="5" s="1"/>
  <c r="J2357" i="5" s="1"/>
  <c r="C2358" i="5"/>
  <c r="V2358" i="5" s="1"/>
  <c r="C2359" i="5"/>
  <c r="C2360" i="5"/>
  <c r="V2360" i="5" s="1"/>
  <c r="H2360" i="5" s="1"/>
  <c r="C2361" i="5"/>
  <c r="V2361" i="5" s="1"/>
  <c r="I2361" i="5" s="1"/>
  <c r="C2362" i="5"/>
  <c r="V2362" i="5" s="1"/>
  <c r="C2363" i="5"/>
  <c r="AB2363" i="5" s="1"/>
  <c r="C2364" i="5"/>
  <c r="V2364" i="5" s="1"/>
  <c r="J2364" i="5" s="1"/>
  <c r="C2365" i="5"/>
  <c r="C2366" i="5"/>
  <c r="C2367" i="5"/>
  <c r="C2368" i="5"/>
  <c r="C2369" i="5"/>
  <c r="C2370" i="5"/>
  <c r="C2371" i="5"/>
  <c r="V2371" i="5" s="1"/>
  <c r="J2371" i="5" s="1"/>
  <c r="C2372" i="5"/>
  <c r="C2373" i="5"/>
  <c r="V2373" i="5" s="1"/>
  <c r="H2373" i="5" s="1"/>
  <c r="C2374" i="5"/>
  <c r="C2375" i="5"/>
  <c r="V2375" i="5" s="1"/>
  <c r="C2376" i="5"/>
  <c r="V2376" i="5" s="1"/>
  <c r="I2376" i="5" s="1"/>
  <c r="C2377" i="5"/>
  <c r="C2378" i="5"/>
  <c r="V2378" i="5" s="1"/>
  <c r="C2379" i="5"/>
  <c r="V2379" i="5" s="1"/>
  <c r="G2379" i="5" s="1"/>
  <c r="C2380" i="5"/>
  <c r="C2381" i="5"/>
  <c r="C2382" i="5"/>
  <c r="C2383" i="5"/>
  <c r="V2383" i="5" s="1"/>
  <c r="C2384" i="5"/>
  <c r="C2385" i="5"/>
  <c r="C2386" i="5"/>
  <c r="C2387" i="5"/>
  <c r="V2387" i="5" s="1"/>
  <c r="F2387" i="5" s="1"/>
  <c r="C2388" i="5"/>
  <c r="C2389" i="5"/>
  <c r="C2390" i="5"/>
  <c r="C2391" i="5"/>
  <c r="C2392" i="5"/>
  <c r="V2392" i="5" s="1"/>
  <c r="C2393" i="5"/>
  <c r="C2394" i="5"/>
  <c r="V2394" i="5" s="1"/>
  <c r="C2395" i="5"/>
  <c r="C2396" i="5"/>
  <c r="V2396" i="5" s="1"/>
  <c r="E2396" i="5" s="1"/>
  <c r="X2396" i="5" s="1"/>
  <c r="C2397" i="5"/>
  <c r="V2397" i="5" s="1"/>
  <c r="J2397" i="5" s="1"/>
  <c r="C2398" i="5"/>
  <c r="V2398" i="5" s="1"/>
  <c r="C2399" i="5"/>
  <c r="C2400" i="5"/>
  <c r="V2400" i="5" s="1"/>
  <c r="C2401" i="5"/>
  <c r="C2402" i="5"/>
  <c r="V2402" i="5" s="1"/>
  <c r="F2402" i="5" s="1"/>
  <c r="C2403" i="5"/>
  <c r="V2403" i="5" s="1"/>
  <c r="C2404" i="5"/>
  <c r="C2405" i="5"/>
  <c r="V2405" i="5" s="1"/>
  <c r="H2405" i="5" s="1"/>
  <c r="C2406" i="5"/>
  <c r="V2406" i="5" s="1"/>
  <c r="C2407" i="5"/>
  <c r="C2408" i="5"/>
  <c r="C2409" i="5"/>
  <c r="C2410" i="5"/>
  <c r="V2410" i="5" s="1"/>
  <c r="E2410" i="5" s="1"/>
  <c r="X2410" i="5" s="1"/>
  <c r="C2411" i="5"/>
  <c r="V2411" i="5" s="1"/>
  <c r="I2411" i="5" s="1"/>
  <c r="C2412" i="5"/>
  <c r="V2412" i="5" s="1"/>
  <c r="F2412" i="5" s="1"/>
  <c r="C2413" i="5"/>
  <c r="V2413" i="5" s="1"/>
  <c r="C2414" i="5"/>
  <c r="V2414" i="5" s="1"/>
  <c r="R2414" i="5" s="1"/>
  <c r="C2415" i="5"/>
  <c r="C2416" i="5"/>
  <c r="C2417" i="5"/>
  <c r="C2418" i="5"/>
  <c r="C2419" i="5"/>
  <c r="C2420" i="5"/>
  <c r="C2421" i="5"/>
  <c r="C2422" i="5"/>
  <c r="V2422" i="5" s="1"/>
  <c r="J2422" i="5" s="1"/>
  <c r="C2423" i="5"/>
  <c r="C2424" i="5"/>
  <c r="C2425" i="5"/>
  <c r="C2426" i="5"/>
  <c r="C2427" i="5"/>
  <c r="C2428" i="5"/>
  <c r="V2428" i="5" s="1"/>
  <c r="I2428" i="5" s="1"/>
  <c r="C2429" i="5"/>
  <c r="C2430" i="5"/>
  <c r="C2431" i="5"/>
  <c r="V2431" i="5" s="1"/>
  <c r="C2432" i="5"/>
  <c r="V2432" i="5" s="1"/>
  <c r="E2432" i="5" s="1"/>
  <c r="X2432" i="5" s="1"/>
  <c r="C2433" i="5"/>
  <c r="C2434" i="5"/>
  <c r="V2434" i="5" s="1"/>
  <c r="C2435" i="5"/>
  <c r="C2436" i="5"/>
  <c r="C2437" i="5"/>
  <c r="C2438" i="5"/>
  <c r="V2438" i="5" s="1"/>
  <c r="H2438" i="5" s="1"/>
  <c r="C2439" i="5"/>
  <c r="C2440" i="5"/>
  <c r="C2441" i="5"/>
  <c r="C2442" i="5"/>
  <c r="C2443" i="5"/>
  <c r="V2443" i="5" s="1"/>
  <c r="H2443" i="5" s="1"/>
  <c r="C2444" i="5"/>
  <c r="V2444" i="5" s="1"/>
  <c r="E2444" i="5" s="1"/>
  <c r="X2444" i="5" s="1"/>
  <c r="C2445" i="5"/>
  <c r="C2446" i="5"/>
  <c r="C2447" i="5"/>
  <c r="C2448" i="5"/>
  <c r="C2449" i="5"/>
  <c r="C2450" i="5"/>
  <c r="C2451" i="5"/>
  <c r="V2451" i="5" s="1"/>
  <c r="G2451" i="5" s="1"/>
  <c r="C2452" i="5"/>
  <c r="V2452" i="5" s="1"/>
  <c r="C2453" i="5"/>
  <c r="C2454" i="5"/>
  <c r="C2455" i="5"/>
  <c r="C2456" i="5"/>
  <c r="V2456" i="5" s="1"/>
  <c r="I2456" i="5" s="1"/>
  <c r="C2457" i="5"/>
  <c r="C2458" i="5"/>
  <c r="C2459" i="5"/>
  <c r="C2460" i="5"/>
  <c r="C2461" i="5"/>
  <c r="V2461" i="5" s="1"/>
  <c r="E2461" i="5" s="1"/>
  <c r="X2461" i="5" s="1"/>
  <c r="C2462" i="5"/>
  <c r="C2463" i="5"/>
  <c r="V2463" i="5" s="1"/>
  <c r="C2464" i="5"/>
  <c r="V2464" i="5" s="1"/>
  <c r="C2465" i="5"/>
  <c r="C2466" i="5"/>
  <c r="C2467" i="5"/>
  <c r="V2467" i="5" s="1"/>
  <c r="E2467" i="5" s="1"/>
  <c r="X2467" i="5" s="1"/>
  <c r="C2468" i="5"/>
  <c r="V2468" i="5" s="1"/>
  <c r="H2468" i="5" s="1"/>
  <c r="C2469" i="5"/>
  <c r="C2470" i="5"/>
  <c r="V2470" i="5" s="1"/>
  <c r="F2470" i="5" s="1"/>
  <c r="C2471" i="5"/>
  <c r="V2471" i="5" s="1"/>
  <c r="C2472" i="5"/>
  <c r="C2473" i="5"/>
  <c r="C2474" i="5"/>
  <c r="C2475" i="5"/>
  <c r="V2475" i="5" s="1"/>
  <c r="C2476" i="5"/>
  <c r="C2477" i="5"/>
  <c r="C2478" i="5"/>
  <c r="C2479" i="5"/>
  <c r="C2480" i="5"/>
  <c r="C2481" i="5"/>
  <c r="V2481" i="5" s="1"/>
  <c r="C2482" i="5"/>
  <c r="V2482" i="5" s="1"/>
  <c r="C2483" i="5"/>
  <c r="V2483" i="5" s="1"/>
  <c r="C2484" i="5"/>
  <c r="C2485" i="5"/>
  <c r="C2486" i="5"/>
  <c r="C2487" i="5"/>
  <c r="C2488" i="5"/>
  <c r="V2488" i="5" s="1"/>
  <c r="E2488" i="5" s="1"/>
  <c r="X2488" i="5" s="1"/>
  <c r="C2489" i="5"/>
  <c r="V2489" i="5" s="1"/>
  <c r="C2490" i="5"/>
  <c r="C2491" i="5"/>
  <c r="V2491" i="5" s="1"/>
  <c r="C2492" i="5"/>
  <c r="C2493" i="5"/>
  <c r="V2493" i="5" s="1"/>
  <c r="C2494" i="5"/>
  <c r="V2494" i="5" s="1"/>
  <c r="C2495" i="5"/>
  <c r="C2496" i="5"/>
  <c r="C2497" i="5"/>
  <c r="V2497" i="5" s="1"/>
  <c r="R2497" i="5" s="1"/>
  <c r="C2498" i="5"/>
  <c r="V2498" i="5" s="1"/>
  <c r="C2499" i="5"/>
  <c r="C2500" i="5"/>
  <c r="C2501" i="5"/>
  <c r="V2501" i="5" s="1"/>
  <c r="C2502" i="5"/>
  <c r="C2503" i="5"/>
  <c r="V2503" i="5" s="1"/>
  <c r="C2504" i="5"/>
  <c r="V11" i="5"/>
  <c r="R11" i="5" s="1"/>
  <c r="V12" i="5"/>
  <c r="R12" i="5" s="1"/>
  <c r="V13" i="5"/>
  <c r="R13" i="5" s="1"/>
  <c r="X20" i="5"/>
  <c r="X21" i="5"/>
  <c r="X22" i="5"/>
  <c r="V23" i="5"/>
  <c r="R23" i="5" s="1"/>
  <c r="V24" i="5"/>
  <c r="R24" i="5" s="1"/>
  <c r="X24" i="5"/>
  <c r="V25" i="5"/>
  <c r="R25" i="5" s="1"/>
  <c r="V26" i="5"/>
  <c r="V27" i="5"/>
  <c r="R27" i="5" s="1"/>
  <c r="V29" i="5"/>
  <c r="R29" i="5" s="1"/>
  <c r="V34" i="5"/>
  <c r="R34" i="5" s="1"/>
  <c r="X34" i="5"/>
  <c r="V36" i="5"/>
  <c r="R36" i="5" s="1"/>
  <c r="V39" i="5"/>
  <c r="R39" i="5" s="1"/>
  <c r="X39" i="5"/>
  <c r="V41" i="5"/>
  <c r="R41" i="5" s="1"/>
  <c r="V44" i="5"/>
  <c r="V45" i="5"/>
  <c r="R45" i="5" s="1"/>
  <c r="V46" i="5"/>
  <c r="R46" i="5" s="1"/>
  <c r="X48" i="5"/>
  <c r="V50" i="5"/>
  <c r="R50" i="5" s="1"/>
  <c r="X51" i="5"/>
  <c r="X53" i="5"/>
  <c r="V54" i="5"/>
  <c r="R54" i="5" s="1"/>
  <c r="X55" i="5"/>
  <c r="V56" i="5"/>
  <c r="X56" i="5" s="1"/>
  <c r="V59" i="5"/>
  <c r="X59" i="5" s="1"/>
  <c r="V60" i="5"/>
  <c r="V61" i="5"/>
  <c r="R61" i="5" s="1"/>
  <c r="V64" i="5"/>
  <c r="R64" i="5" s="1"/>
  <c r="V65" i="5"/>
  <c r="R65" i="5" s="1"/>
  <c r="X65" i="5"/>
  <c r="V66" i="5"/>
  <c r="V67" i="5"/>
  <c r="R67" i="5" s="1"/>
  <c r="V68" i="5"/>
  <c r="R68" i="5" s="1"/>
  <c r="V70" i="5"/>
  <c r="X70" i="5" s="1"/>
  <c r="V71" i="5"/>
  <c r="V72" i="5"/>
  <c r="R72" i="5" s="1"/>
  <c r="X72" i="5"/>
  <c r="V74" i="5"/>
  <c r="R74" i="5" s="1"/>
  <c r="V78" i="5"/>
  <c r="R78" i="5" s="1"/>
  <c r="V82" i="5"/>
  <c r="R82" i="5" s="1"/>
  <c r="X83" i="5"/>
  <c r="V84" i="5"/>
  <c r="X84" i="5" s="1"/>
  <c r="V85" i="5"/>
  <c r="R85" i="5" s="1"/>
  <c r="X85" i="5"/>
  <c r="V86" i="5"/>
  <c r="X86" i="5" s="1"/>
  <c r="V89" i="5"/>
  <c r="R89" i="5" s="1"/>
  <c r="V90" i="5"/>
  <c r="R90" i="5" s="1"/>
  <c r="X90" i="5"/>
  <c r="V95" i="5"/>
  <c r="R95" i="5" s="1"/>
  <c r="V96" i="5"/>
  <c r="V98" i="5"/>
  <c r="R98" i="5" s="1"/>
  <c r="V99" i="5"/>
  <c r="V101" i="5"/>
  <c r="R101" i="5" s="1"/>
  <c r="X101" i="5"/>
  <c r="V102" i="5"/>
  <c r="R102" i="5" s="1"/>
  <c r="V103" i="5"/>
  <c r="V104" i="5"/>
  <c r="R104" i="5" s="1"/>
  <c r="X104" i="5"/>
  <c r="V106" i="5"/>
  <c r="R106" i="5" s="1"/>
  <c r="X106" i="5"/>
  <c r="V109" i="5"/>
  <c r="X109" i="5" s="1"/>
  <c r="V110" i="5"/>
  <c r="R110" i="5" s="1"/>
  <c r="X110" i="5"/>
  <c r="X113" i="5"/>
  <c r="V116" i="5"/>
  <c r="R116" i="5" s="1"/>
  <c r="V118" i="5"/>
  <c r="R118" i="5" s="1"/>
  <c r="V119" i="5"/>
  <c r="R119" i="5" s="1"/>
  <c r="V121" i="5"/>
  <c r="V122" i="5"/>
  <c r="R122" i="5" s="1"/>
  <c r="V128" i="5"/>
  <c r="R128" i="5" s="1"/>
  <c r="X131" i="5"/>
  <c r="V132" i="5"/>
  <c r="X132" i="5" s="1"/>
  <c r="V133" i="5"/>
  <c r="V134" i="5"/>
  <c r="R134" i="5" s="1"/>
  <c r="V136" i="5"/>
  <c r="V139" i="5"/>
  <c r="X139" i="5" s="1"/>
  <c r="V141" i="5"/>
  <c r="R141" i="5" s="1"/>
  <c r="V142" i="5"/>
  <c r="V143" i="5"/>
  <c r="R143" i="5" s="1"/>
  <c r="V145" i="5"/>
  <c r="R145" i="5" s="1"/>
  <c r="X145" i="5"/>
  <c r="V146" i="5"/>
  <c r="V148" i="5"/>
  <c r="V149" i="5"/>
  <c r="V150" i="5"/>
  <c r="V151" i="5"/>
  <c r="R151" i="5" s="1"/>
  <c r="V152" i="5"/>
  <c r="R152" i="5" s="1"/>
  <c r="V153" i="5"/>
  <c r="R153" i="5" s="1"/>
  <c r="V156" i="5"/>
  <c r="V157" i="5"/>
  <c r="V158" i="5"/>
  <c r="V161" i="5"/>
  <c r="R161" i="5" s="1"/>
  <c r="V162" i="5"/>
  <c r="X163" i="5"/>
  <c r="V170" i="5"/>
  <c r="R170" i="5" s="1"/>
  <c r="V248" i="5"/>
  <c r="R248" i="5" s="1"/>
  <c r="V250" i="5"/>
  <c r="X250" i="5" s="1"/>
  <c r="V251" i="5"/>
  <c r="X251" i="5"/>
  <c r="V252" i="5"/>
  <c r="V253" i="5"/>
  <c r="R253" i="5" s="1"/>
  <c r="V258" i="5"/>
  <c r="R258" i="5" s="1"/>
  <c r="V261" i="5"/>
  <c r="V263" i="5"/>
  <c r="R263" i="5" s="1"/>
  <c r="X263" i="5"/>
  <c r="V265" i="5"/>
  <c r="R265" i="5" s="1"/>
  <c r="J5" i="8"/>
  <c r="K5" i="8"/>
  <c r="B10" i="6"/>
  <c r="G10" i="6" s="1"/>
  <c r="H10" i="6" s="1"/>
  <c r="D10" i="6" s="1"/>
  <c r="B9" i="6"/>
  <c r="G9" i="6" s="1"/>
  <c r="H9" i="6" s="1"/>
  <c r="D9" i="6" s="1"/>
  <c r="B63" i="6"/>
  <c r="G63" i="6" s="1"/>
  <c r="B62" i="6"/>
  <c r="G62" i="6"/>
  <c r="B60" i="6"/>
  <c r="G60" i="6" s="1"/>
  <c r="B59" i="6"/>
  <c r="G59" i="6"/>
  <c r="B58" i="6"/>
  <c r="G58" i="6" s="1"/>
  <c r="B57" i="6"/>
  <c r="G57" i="6" s="1"/>
  <c r="B56" i="6"/>
  <c r="G56" i="6" s="1"/>
  <c r="B55" i="6"/>
  <c r="G55" i="6" s="1"/>
  <c r="B54" i="6"/>
  <c r="G54" i="6" s="1"/>
  <c r="B17" i="6"/>
  <c r="B16" i="6"/>
  <c r="B15" i="6"/>
  <c r="B20" i="6" s="1"/>
  <c r="B14" i="6"/>
  <c r="G14" i="6" s="1"/>
  <c r="H14" i="6" s="1"/>
  <c r="H13" i="6"/>
  <c r="B12" i="6"/>
  <c r="G12" i="6"/>
  <c r="H12" i="6" s="1"/>
  <c r="D12" i="6"/>
  <c r="B11" i="6"/>
  <c r="G11" i="6" s="1"/>
  <c r="H11" i="6" s="1"/>
  <c r="D11" i="6" s="1"/>
  <c r="B8" i="6"/>
  <c r="G8" i="6"/>
  <c r="H8" i="6"/>
  <c r="D8" i="6" s="1"/>
  <c r="B7" i="6"/>
  <c r="G7" i="6" s="1"/>
  <c r="H7" i="6" s="1"/>
  <c r="D7" i="6" s="1"/>
  <c r="B6" i="6"/>
  <c r="G6" i="6" s="1"/>
  <c r="B5" i="6"/>
  <c r="F6" i="6" s="1"/>
  <c r="B4" i="6"/>
  <c r="G4" i="6" s="1"/>
  <c r="H4" i="6" s="1"/>
  <c r="D4" i="6" s="1"/>
  <c r="B90" i="4"/>
  <c r="H67" i="4"/>
  <c r="P47" i="4"/>
  <c r="P46" i="4"/>
  <c r="P45" i="4"/>
  <c r="P44" i="4"/>
  <c r="P43" i="4"/>
  <c r="Q43" i="4" s="1"/>
  <c r="P41" i="4"/>
  <c r="P40" i="4"/>
  <c r="P39" i="4"/>
  <c r="P38" i="4"/>
  <c r="P37" i="4"/>
  <c r="Q37" i="4" s="1"/>
  <c r="P35" i="4"/>
  <c r="P34" i="4"/>
  <c r="P33" i="4"/>
  <c r="P32" i="4"/>
  <c r="P31" i="4"/>
  <c r="Q31" i="4" s="1"/>
  <c r="P29" i="4"/>
  <c r="P28" i="4"/>
  <c r="P27" i="4"/>
  <c r="P26" i="4"/>
  <c r="D11" i="4"/>
  <c r="A5" i="4"/>
  <c r="G15" i="6"/>
  <c r="H15" i="6" s="1"/>
  <c r="D15" i="6" s="1"/>
  <c r="S35" i="5"/>
  <c r="S167" i="5"/>
  <c r="S75" i="5"/>
  <c r="S25" i="5"/>
  <c r="S125" i="5"/>
  <c r="X27" i="5"/>
  <c r="X87" i="5"/>
  <c r="AB83" i="5"/>
  <c r="S2289" i="5"/>
  <c r="S2341" i="5"/>
  <c r="S2363" i="5"/>
  <c r="S2371" i="5"/>
  <c r="S2435" i="5"/>
  <c r="X265" i="5"/>
  <c r="AB95" i="5"/>
  <c r="AB1807" i="5"/>
  <c r="AB1684" i="5"/>
  <c r="AB1781" i="5"/>
  <c r="S1724" i="5"/>
  <c r="X8" i="5"/>
  <c r="AB19" i="5"/>
  <c r="AB25" i="5"/>
  <c r="AB28" i="5"/>
  <c r="AB33" i="5"/>
  <c r="AB35" i="5"/>
  <c r="AB38" i="5"/>
  <c r="AB49" i="5"/>
  <c r="AB51" i="5"/>
  <c r="AB53" i="5"/>
  <c r="AB57" i="5"/>
  <c r="AB59" i="5"/>
  <c r="AB61" i="5"/>
  <c r="AB81" i="5"/>
  <c r="AB85" i="5"/>
  <c r="AB89" i="5"/>
  <c r="AB97" i="5"/>
  <c r="AB116" i="5"/>
  <c r="AB119" i="5"/>
  <c r="AB121" i="5"/>
  <c r="AB127" i="5"/>
  <c r="AB129" i="5"/>
  <c r="AB131" i="5"/>
  <c r="AB143" i="5"/>
  <c r="AB145" i="5"/>
  <c r="AB155" i="5"/>
  <c r="AB161" i="5"/>
  <c r="AB264" i="5"/>
  <c r="S1509" i="5"/>
  <c r="AB1509" i="5"/>
  <c r="S1668" i="5"/>
  <c r="AB1723" i="5"/>
  <c r="S1723" i="5"/>
  <c r="S1906" i="5"/>
  <c r="S1932" i="5"/>
  <c r="S1935" i="5"/>
  <c r="S1995" i="5"/>
  <c r="S2106" i="5"/>
  <c r="S2114" i="5"/>
  <c r="S2153" i="5"/>
  <c r="S2164" i="5"/>
  <c r="S2180" i="5"/>
  <c r="AB2278" i="5"/>
  <c r="AB2291" i="5"/>
  <c r="S2322" i="5"/>
  <c r="S2344" i="5"/>
  <c r="S2345" i="5"/>
  <c r="S2349" i="5"/>
  <c r="AB2350" i="5"/>
  <c r="AB2369" i="5"/>
  <c r="S2381" i="5"/>
  <c r="S2423" i="5"/>
  <c r="S2437" i="5"/>
  <c r="AB2481" i="5"/>
  <c r="AB2483" i="5"/>
  <c r="S2485" i="5"/>
  <c r="S2504" i="5"/>
  <c r="V5" i="5"/>
  <c r="X6" i="5"/>
  <c r="X258" i="5"/>
  <c r="AB6" i="5"/>
  <c r="AB7" i="5"/>
  <c r="AB8" i="5"/>
  <c r="AB10" i="5"/>
  <c r="S10" i="5"/>
  <c r="AB11" i="5"/>
  <c r="AB12" i="5"/>
  <c r="AB13" i="5"/>
  <c r="AB22" i="5"/>
  <c r="AB24" i="5"/>
  <c r="AB26" i="5"/>
  <c r="S32" i="5"/>
  <c r="AB32" i="5"/>
  <c r="S88" i="5"/>
  <c r="AB102" i="5"/>
  <c r="AB103" i="5"/>
  <c r="AB106" i="5"/>
  <c r="AB108" i="5"/>
  <c r="AB110" i="5"/>
  <c r="AB112" i="5"/>
  <c r="AB118" i="5"/>
  <c r="AB122" i="5"/>
  <c r="AB126" i="5"/>
  <c r="AB128" i="5"/>
  <c r="AB130" i="5"/>
  <c r="AB132" i="5"/>
  <c r="AB134" i="5"/>
  <c r="AB142" i="5"/>
  <c r="AB144" i="5"/>
  <c r="AB146" i="5"/>
  <c r="AB154" i="5"/>
  <c r="AB156" i="5"/>
  <c r="AB157" i="5"/>
  <c r="AB158" i="5"/>
  <c r="AB160" i="5"/>
  <c r="AB162" i="5"/>
  <c r="AB164" i="5"/>
  <c r="AB166" i="5"/>
  <c r="AB170" i="5"/>
  <c r="AB249" i="5"/>
  <c r="AB250" i="5"/>
  <c r="AB251" i="5"/>
  <c r="AB253" i="5"/>
  <c r="AB254" i="5"/>
  <c r="AB255" i="5"/>
  <c r="AB256" i="5"/>
  <c r="AB261" i="5"/>
  <c r="AB262" i="5"/>
  <c r="S262" i="5"/>
  <c r="AB263" i="5"/>
  <c r="AB265" i="5"/>
  <c r="AB266" i="5"/>
  <c r="AB267" i="5"/>
  <c r="S1436" i="5"/>
  <c r="S1451" i="5"/>
  <c r="S1471" i="5"/>
  <c r="S1472" i="5"/>
  <c r="S1489" i="5"/>
  <c r="AB1511" i="5"/>
  <c r="AB1512" i="5"/>
  <c r="S1549" i="5"/>
  <c r="S1554" i="5"/>
  <c r="S1576" i="5"/>
  <c r="S1588" i="5"/>
  <c r="S1591" i="5"/>
  <c r="S1609" i="5"/>
  <c r="S1611" i="5"/>
  <c r="S1628" i="5"/>
  <c r="S1629" i="5"/>
  <c r="S1688" i="5"/>
  <c r="S1704" i="5"/>
  <c r="S1705" i="5"/>
  <c r="S1726" i="5"/>
  <c r="S1730" i="5"/>
  <c r="S1744" i="5"/>
  <c r="S1762" i="5"/>
  <c r="S1763" i="5"/>
  <c r="S1770" i="5"/>
  <c r="AB1771" i="5"/>
  <c r="S1781" i="5"/>
  <c r="S1801" i="5"/>
  <c r="S1840" i="5"/>
  <c r="S1843" i="5"/>
  <c r="AB1848" i="5"/>
  <c r="S1885" i="5"/>
  <c r="S1900" i="5"/>
  <c r="S1919" i="5"/>
  <c r="S1924" i="5"/>
  <c r="S1965" i="5"/>
  <c r="S1970" i="5"/>
  <c r="S1973" i="5"/>
  <c r="AB1974" i="5"/>
  <c r="S1974" i="5"/>
  <c r="S1987" i="5"/>
  <c r="S1994" i="5"/>
  <c r="AB1999" i="5"/>
  <c r="S2019" i="5"/>
  <c r="S2039" i="5"/>
  <c r="S2041" i="5"/>
  <c r="S2047" i="5"/>
  <c r="S2059" i="5"/>
  <c r="AB2073" i="5"/>
  <c r="S2079" i="5"/>
  <c r="S2116" i="5"/>
  <c r="S2118" i="5"/>
  <c r="AB2146" i="5"/>
  <c r="AB2148" i="5"/>
  <c r="S2168" i="5"/>
  <c r="AB2196" i="5"/>
  <c r="AB2226" i="5"/>
  <c r="S2236" i="5"/>
  <c r="G1438" i="5"/>
  <c r="J1438" i="5"/>
  <c r="E1438" i="5"/>
  <c r="X1438" i="5" s="1"/>
  <c r="V1457" i="5"/>
  <c r="E1457" i="5" s="1"/>
  <c r="X1457" i="5" s="1"/>
  <c r="H1461" i="5"/>
  <c r="G1473" i="5"/>
  <c r="J1476" i="5"/>
  <c r="I1476" i="5"/>
  <c r="E1476" i="5"/>
  <c r="X1476" i="5" s="1"/>
  <c r="R1479" i="5"/>
  <c r="F1479" i="5"/>
  <c r="E1479" i="5"/>
  <c r="X1479" i="5" s="1"/>
  <c r="E1492" i="5"/>
  <c r="X1492" i="5" s="1"/>
  <c r="G1495" i="5"/>
  <c r="F1495" i="5"/>
  <c r="E1495" i="5"/>
  <c r="X1495" i="5" s="1"/>
  <c r="E1511" i="5"/>
  <c r="X1511" i="5" s="1"/>
  <c r="G1517" i="5"/>
  <c r="J1530" i="5"/>
  <c r="E1530" i="5"/>
  <c r="X1530" i="5" s="1"/>
  <c r="H1548" i="5"/>
  <c r="E1548" i="5"/>
  <c r="X1548" i="5" s="1"/>
  <c r="H1564" i="5"/>
  <c r="G1564" i="5"/>
  <c r="J1573" i="5"/>
  <c r="I1573" i="5"/>
  <c r="E1573" i="5"/>
  <c r="X1573" i="5" s="1"/>
  <c r="G1576" i="5"/>
  <c r="I1576" i="5"/>
  <c r="R1576" i="5"/>
  <c r="E1576" i="5"/>
  <c r="X1576" i="5" s="1"/>
  <c r="F1578" i="5"/>
  <c r="H1583" i="5"/>
  <c r="J1583" i="5"/>
  <c r="E1583" i="5"/>
  <c r="X1583" i="5" s="1"/>
  <c r="I1594" i="5"/>
  <c r="F1594" i="5"/>
  <c r="R1594" i="5"/>
  <c r="E1594" i="5"/>
  <c r="X1594" i="5" s="1"/>
  <c r="G1605" i="5"/>
  <c r="I1605" i="5"/>
  <c r="E1605" i="5"/>
  <c r="X1605" i="5" s="1"/>
  <c r="G1612" i="5"/>
  <c r="F1612" i="5"/>
  <c r="H1615" i="5"/>
  <c r="G1628" i="5"/>
  <c r="J1628" i="5"/>
  <c r="G1629" i="5"/>
  <c r="R1629" i="5"/>
  <c r="G1634" i="5"/>
  <c r="F1634" i="5"/>
  <c r="I1634" i="5"/>
  <c r="J1640" i="5"/>
  <c r="R1640" i="5"/>
  <c r="F1644" i="5"/>
  <c r="G1644" i="5"/>
  <c r="J1651" i="5"/>
  <c r="H1652" i="5"/>
  <c r="E1663" i="5"/>
  <c r="X1663" i="5" s="1"/>
  <c r="V1665" i="5"/>
  <c r="G1666" i="5"/>
  <c r="J1682" i="5"/>
  <c r="G1683" i="5"/>
  <c r="V1685" i="5"/>
  <c r="F1700" i="5"/>
  <c r="H1700" i="5"/>
  <c r="G1700" i="5"/>
  <c r="E1700" i="5"/>
  <c r="X1700" i="5" s="1"/>
  <c r="H1701" i="5"/>
  <c r="G1701" i="5"/>
  <c r="J1701" i="5"/>
  <c r="E1701" i="5"/>
  <c r="X1701" i="5" s="1"/>
  <c r="G1702" i="5"/>
  <c r="F1702" i="5"/>
  <c r="H1711" i="5"/>
  <c r="E1711" i="5"/>
  <c r="X1711" i="5" s="1"/>
  <c r="J1712" i="5"/>
  <c r="G1712" i="5"/>
  <c r="F1723" i="5"/>
  <c r="I1723" i="5"/>
  <c r="R1723" i="5"/>
  <c r="J1723" i="5"/>
  <c r="E1723" i="5"/>
  <c r="X1723" i="5" s="1"/>
  <c r="F1731" i="5"/>
  <c r="H1731" i="5"/>
  <c r="I1731" i="5"/>
  <c r="G1731" i="5"/>
  <c r="J1731" i="5"/>
  <c r="G1740" i="5"/>
  <c r="J1740" i="5"/>
  <c r="H1740" i="5"/>
  <c r="R1759" i="5"/>
  <c r="F1759" i="5"/>
  <c r="G1759" i="5"/>
  <c r="I1759" i="5"/>
  <c r="E1759" i="5"/>
  <c r="X1759" i="5" s="1"/>
  <c r="G1766" i="5"/>
  <c r="J1766" i="5"/>
  <c r="I1766" i="5"/>
  <c r="F1766" i="5"/>
  <c r="F1778" i="5"/>
  <c r="G1781" i="5"/>
  <c r="H1781" i="5"/>
  <c r="I1781" i="5"/>
  <c r="F1781" i="5"/>
  <c r="R1807" i="5"/>
  <c r="F1807" i="5"/>
  <c r="G1815" i="5"/>
  <c r="I1815" i="5"/>
  <c r="F1815" i="5"/>
  <c r="E1815" i="5"/>
  <c r="X1815" i="5" s="1"/>
  <c r="F1817" i="5"/>
  <c r="R1817" i="5"/>
  <c r="J1817" i="5"/>
  <c r="E1817" i="5"/>
  <c r="X1817" i="5" s="1"/>
  <c r="R1821" i="5"/>
  <c r="I1821" i="5"/>
  <c r="F1821" i="5"/>
  <c r="G1823" i="5"/>
  <c r="F1823" i="5"/>
  <c r="H1825" i="5"/>
  <c r="F1825" i="5"/>
  <c r="R1833" i="5"/>
  <c r="G1833" i="5"/>
  <c r="I1833" i="5"/>
  <c r="J1833" i="5"/>
  <c r="H1837" i="5"/>
  <c r="I1837" i="5"/>
  <c r="G1837" i="5"/>
  <c r="J1837" i="5"/>
  <c r="R1837" i="5"/>
  <c r="E1837" i="5"/>
  <c r="X1837" i="5" s="1"/>
  <c r="F1842" i="5"/>
  <c r="G1842" i="5"/>
  <c r="J1846" i="5"/>
  <c r="J1855" i="5"/>
  <c r="I1855" i="5"/>
  <c r="F1855" i="5"/>
  <c r="G1855" i="5"/>
  <c r="E1855" i="5"/>
  <c r="X1855" i="5" s="1"/>
  <c r="R1860" i="5"/>
  <c r="G1860" i="5"/>
  <c r="I1860" i="5"/>
  <c r="H1860" i="5"/>
  <c r="F1860" i="5"/>
  <c r="G1873" i="5"/>
  <c r="H1873" i="5"/>
  <c r="G1874" i="5"/>
  <c r="F1874" i="5"/>
  <c r="H1874" i="5"/>
  <c r="R1874" i="5"/>
  <c r="R1889" i="5"/>
  <c r="F1889" i="5"/>
  <c r="R1890" i="5"/>
  <c r="G1891" i="5"/>
  <c r="G1893" i="5"/>
  <c r="H1893" i="5"/>
  <c r="E1893" i="5"/>
  <c r="X1893" i="5" s="1"/>
  <c r="G1895" i="5"/>
  <c r="R1912" i="5"/>
  <c r="G1912" i="5"/>
  <c r="H1912" i="5"/>
  <c r="F1912" i="5"/>
  <c r="J1925" i="5"/>
  <c r="G1925" i="5"/>
  <c r="R1925" i="5"/>
  <c r="I1925" i="5"/>
  <c r="H1931" i="5"/>
  <c r="G1931" i="5"/>
  <c r="F1931" i="5"/>
  <c r="I1931" i="5"/>
  <c r="E1931" i="5"/>
  <c r="X1931" i="5" s="1"/>
  <c r="J1938" i="5"/>
  <c r="H1960" i="5"/>
  <c r="G1960" i="5"/>
  <c r="G1964" i="5"/>
  <c r="F1964" i="5"/>
  <c r="I1964" i="5"/>
  <c r="R1964" i="5"/>
  <c r="J1973" i="5"/>
  <c r="G1983" i="5"/>
  <c r="F1983" i="5"/>
  <c r="H1983" i="5"/>
  <c r="I1983" i="5"/>
  <c r="G1998" i="5"/>
  <c r="E1998" i="5"/>
  <c r="X1998" i="5" s="1"/>
  <c r="R2010" i="5"/>
  <c r="F2010" i="5"/>
  <c r="J2010" i="5"/>
  <c r="F2017" i="5"/>
  <c r="G2017" i="5"/>
  <c r="E2017" i="5"/>
  <c r="X2017" i="5" s="1"/>
  <c r="R2022" i="5"/>
  <c r="H2022" i="5"/>
  <c r="G2022" i="5"/>
  <c r="G2029" i="5"/>
  <c r="G2031" i="5"/>
  <c r="F2031" i="5"/>
  <c r="J2031" i="5"/>
  <c r="R2031" i="5"/>
  <c r="R2045" i="5"/>
  <c r="G2045" i="5"/>
  <c r="J2045" i="5"/>
  <c r="F2045" i="5"/>
  <c r="I2049" i="5"/>
  <c r="G2056" i="5"/>
  <c r="I2056" i="5"/>
  <c r="J2056" i="5"/>
  <c r="F2056" i="5"/>
  <c r="I2066" i="5"/>
  <c r="G2066" i="5"/>
  <c r="J2066" i="5"/>
  <c r="G2067" i="5"/>
  <c r="F2067" i="5"/>
  <c r="G2073" i="5"/>
  <c r="I2073" i="5"/>
  <c r="J2073" i="5"/>
  <c r="F2073" i="5"/>
  <c r="H2073" i="5"/>
  <c r="R2073" i="5"/>
  <c r="E2073" i="5"/>
  <c r="X2073" i="5" s="1"/>
  <c r="H2074" i="5"/>
  <c r="G2074" i="5"/>
  <c r="V2075" i="5"/>
  <c r="R2075" i="5" s="1"/>
  <c r="J2076" i="5"/>
  <c r="I2076" i="5"/>
  <c r="R2085" i="5"/>
  <c r="I2085" i="5"/>
  <c r="F2085" i="5"/>
  <c r="E2085" i="5"/>
  <c r="X2085" i="5" s="1"/>
  <c r="I2086" i="5"/>
  <c r="R2086" i="5"/>
  <c r="J2086" i="5"/>
  <c r="G2086" i="5"/>
  <c r="H2086" i="5"/>
  <c r="E2086" i="5"/>
  <c r="X2086" i="5" s="1"/>
  <c r="G2089" i="5"/>
  <c r="R2089" i="5"/>
  <c r="J2089" i="5"/>
  <c r="E2089" i="5"/>
  <c r="X2089" i="5" s="1"/>
  <c r="G2092" i="5"/>
  <c r="G2106" i="5"/>
  <c r="J2106" i="5"/>
  <c r="H2106" i="5"/>
  <c r="I2106" i="5"/>
  <c r="F2106" i="5"/>
  <c r="G2107" i="5"/>
  <c r="J2107" i="5"/>
  <c r="F2107" i="5"/>
  <c r="E2107" i="5"/>
  <c r="X2107" i="5" s="1"/>
  <c r="G2109" i="5"/>
  <c r="H2109" i="5"/>
  <c r="J2109" i="5"/>
  <c r="H2110" i="5"/>
  <c r="J2110" i="5"/>
  <c r="G2110" i="5"/>
  <c r="I2110" i="5"/>
  <c r="E2110" i="5"/>
  <c r="X2110" i="5" s="1"/>
  <c r="G2111" i="5"/>
  <c r="I2111" i="5"/>
  <c r="E2114" i="5"/>
  <c r="X2114" i="5" s="1"/>
  <c r="F2116" i="5"/>
  <c r="I2116" i="5"/>
  <c r="G2116" i="5"/>
  <c r="R2116" i="5"/>
  <c r="E2116" i="5"/>
  <c r="X2116" i="5" s="1"/>
  <c r="G2125" i="5"/>
  <c r="R2125" i="5"/>
  <c r="H2125" i="5"/>
  <c r="E2125" i="5"/>
  <c r="X2125" i="5" s="1"/>
  <c r="R2127" i="5"/>
  <c r="I2127" i="5"/>
  <c r="E2127" i="5"/>
  <c r="X2127" i="5" s="1"/>
  <c r="F2128" i="5"/>
  <c r="F2132" i="5"/>
  <c r="H2132" i="5"/>
  <c r="I2132" i="5"/>
  <c r="J2132" i="5"/>
  <c r="J2135" i="5"/>
  <c r="R2135" i="5"/>
  <c r="G2135" i="5"/>
  <c r="F2135" i="5"/>
  <c r="E2135" i="5"/>
  <c r="X2135" i="5" s="1"/>
  <c r="J2148" i="5"/>
  <c r="F2148" i="5"/>
  <c r="R2148" i="5"/>
  <c r="E2148" i="5"/>
  <c r="X2148" i="5" s="1"/>
  <c r="G2152" i="5"/>
  <c r="J2152" i="5"/>
  <c r="R2152" i="5"/>
  <c r="E2152" i="5"/>
  <c r="X2152" i="5" s="1"/>
  <c r="F2155" i="5"/>
  <c r="G2155" i="5"/>
  <c r="I2155" i="5"/>
  <c r="H2171" i="5"/>
  <c r="F2173" i="5"/>
  <c r="G2173" i="5"/>
  <c r="H2173" i="5"/>
  <c r="R2173" i="5"/>
  <c r="E2173" i="5"/>
  <c r="X2173" i="5" s="1"/>
  <c r="G2178" i="5"/>
  <c r="R2178" i="5"/>
  <c r="J2178" i="5"/>
  <c r="I2178" i="5"/>
  <c r="E2178" i="5"/>
  <c r="X2178" i="5" s="1"/>
  <c r="G2188" i="5"/>
  <c r="F2188" i="5"/>
  <c r="H2188" i="5"/>
  <c r="I2188" i="5"/>
  <c r="G2189" i="5"/>
  <c r="I2189" i="5"/>
  <c r="E2189" i="5"/>
  <c r="X2189" i="5" s="1"/>
  <c r="R2191" i="5"/>
  <c r="G2191" i="5"/>
  <c r="F2191" i="5"/>
  <c r="I2191" i="5"/>
  <c r="R2192" i="5"/>
  <c r="G2192" i="5"/>
  <c r="J2215" i="5"/>
  <c r="I2215" i="5"/>
  <c r="G2215" i="5"/>
  <c r="R2215" i="5"/>
  <c r="E2215" i="5"/>
  <c r="X2215" i="5" s="1"/>
  <c r="R2220" i="5"/>
  <c r="J2220" i="5"/>
  <c r="E2220" i="5"/>
  <c r="X2220" i="5" s="1"/>
  <c r="G2222" i="5"/>
  <c r="R2222" i="5"/>
  <c r="H2222" i="5"/>
  <c r="E2222" i="5"/>
  <c r="X2222" i="5" s="1"/>
  <c r="G2235" i="5"/>
  <c r="E2235" i="5"/>
  <c r="X2235" i="5" s="1"/>
  <c r="F2238" i="5"/>
  <c r="J2238" i="5"/>
  <c r="I2238" i="5"/>
  <c r="H2238" i="5"/>
  <c r="R2238" i="5"/>
  <c r="G2238" i="5"/>
  <c r="E2238" i="5"/>
  <c r="X2238" i="5" s="1"/>
  <c r="F2241" i="5"/>
  <c r="R2241" i="5"/>
  <c r="I2245" i="5"/>
  <c r="G2250" i="5"/>
  <c r="F2250" i="5"/>
  <c r="I2258" i="5"/>
  <c r="R2258" i="5"/>
  <c r="G2258" i="5"/>
  <c r="H2258" i="5"/>
  <c r="J2258" i="5"/>
  <c r="E2258" i="5"/>
  <c r="X2258" i="5" s="1"/>
  <c r="R2263" i="5"/>
  <c r="H2263" i="5"/>
  <c r="G2263" i="5"/>
  <c r="G2271" i="5"/>
  <c r="I2271" i="5"/>
  <c r="E2271" i="5"/>
  <c r="X2271" i="5" s="1"/>
  <c r="J2272" i="5"/>
  <c r="I2272" i="5"/>
  <c r="G2277" i="5"/>
  <c r="E2277" i="5"/>
  <c r="X2277" i="5" s="1"/>
  <c r="I2281" i="5"/>
  <c r="G2281" i="5"/>
  <c r="AB2282" i="5"/>
  <c r="H2291" i="5"/>
  <c r="G2291" i="5"/>
  <c r="I2291" i="5"/>
  <c r="R2291" i="5"/>
  <c r="F2291" i="5"/>
  <c r="H2299" i="5"/>
  <c r="G2299" i="5"/>
  <c r="I2299" i="5"/>
  <c r="J2299" i="5"/>
  <c r="R2299" i="5"/>
  <c r="F2299" i="5"/>
  <c r="V2310" i="5"/>
  <c r="F2310" i="5" s="1"/>
  <c r="G2311" i="5"/>
  <c r="F2311" i="5"/>
  <c r="H2311" i="5"/>
  <c r="I2311" i="5"/>
  <c r="J2311" i="5"/>
  <c r="R2311" i="5"/>
  <c r="G2316" i="5"/>
  <c r="G2322" i="5"/>
  <c r="V2337" i="5"/>
  <c r="J2338" i="5"/>
  <c r="G2338" i="5"/>
  <c r="H2338" i="5"/>
  <c r="I2338" i="5"/>
  <c r="E2338" i="5"/>
  <c r="X2338" i="5" s="1"/>
  <c r="J2339" i="5"/>
  <c r="R2339" i="5"/>
  <c r="G2339" i="5"/>
  <c r="F2339" i="5"/>
  <c r="I2339" i="5"/>
  <c r="E2339" i="5"/>
  <c r="X2339" i="5" s="1"/>
  <c r="G2350" i="5"/>
  <c r="R2350" i="5"/>
  <c r="F2350" i="5"/>
  <c r="J2350" i="5"/>
  <c r="E2350" i="5"/>
  <c r="X2350" i="5" s="1"/>
  <c r="G2354" i="5"/>
  <c r="F2354" i="5"/>
  <c r="H2354" i="5"/>
  <c r="I2354" i="5"/>
  <c r="E2354" i="5"/>
  <c r="X2354" i="5" s="1"/>
  <c r="V2355" i="5"/>
  <c r="R2355" i="5" s="1"/>
  <c r="G2358" i="5"/>
  <c r="J2358" i="5"/>
  <c r="E2358" i="5"/>
  <c r="X2358" i="5" s="1"/>
  <c r="I2360" i="5"/>
  <c r="H2361" i="5"/>
  <c r="G2364" i="5"/>
  <c r="J2375" i="5"/>
  <c r="G2376" i="5"/>
  <c r="J2376" i="5"/>
  <c r="R2376" i="5"/>
  <c r="F2376" i="5"/>
  <c r="R2378" i="5"/>
  <c r="E2378" i="5"/>
  <c r="X2378" i="5" s="1"/>
  <c r="V2381" i="5"/>
  <c r="AB2381" i="5"/>
  <c r="V2389" i="5"/>
  <c r="R2389" i="5" s="1"/>
  <c r="R2392" i="5"/>
  <c r="G2392" i="5"/>
  <c r="F2392" i="5"/>
  <c r="V2393" i="5"/>
  <c r="G2394" i="5"/>
  <c r="J2394" i="5"/>
  <c r="V2395" i="5"/>
  <c r="F2396" i="5"/>
  <c r="G2396" i="5"/>
  <c r="V2409" i="5"/>
  <c r="I2409" i="5" s="1"/>
  <c r="G2410" i="5"/>
  <c r="F2410" i="5"/>
  <c r="R2410" i="5"/>
  <c r="I2410" i="5"/>
  <c r="H2410" i="5"/>
  <c r="J2410" i="5"/>
  <c r="G2411" i="5"/>
  <c r="H2411" i="5"/>
  <c r="J2411" i="5"/>
  <c r="G2412" i="5"/>
  <c r="V2417" i="5"/>
  <c r="AB2417" i="5"/>
  <c r="AB2418" i="5"/>
  <c r="V2418" i="5"/>
  <c r="AB2421" i="5"/>
  <c r="R2428" i="5"/>
  <c r="H2428" i="5"/>
  <c r="E2431" i="5"/>
  <c r="X2431" i="5" s="1"/>
  <c r="G2432" i="5"/>
  <c r="F2432" i="5"/>
  <c r="J2432" i="5"/>
  <c r="I2432" i="5"/>
  <c r="J2438" i="5"/>
  <c r="R2438" i="5"/>
  <c r="E2438" i="5"/>
  <c r="X2438" i="5" s="1"/>
  <c r="V2439" i="5"/>
  <c r="F2444" i="5"/>
  <c r="I2444" i="5"/>
  <c r="G2452" i="5"/>
  <c r="I2461" i="5"/>
  <c r="H2461" i="5"/>
  <c r="G2461" i="5"/>
  <c r="F2461" i="5"/>
  <c r="J2461" i="5"/>
  <c r="I2471" i="5"/>
  <c r="G2471" i="5"/>
  <c r="J2471" i="5"/>
  <c r="F2471" i="5"/>
  <c r="E2471" i="5"/>
  <c r="X2471" i="5" s="1"/>
  <c r="I2475" i="5"/>
  <c r="G2475" i="5"/>
  <c r="F2475" i="5"/>
  <c r="J2475" i="5"/>
  <c r="R2475" i="5"/>
  <c r="V2476" i="5"/>
  <c r="G2476" i="5" s="1"/>
  <c r="AB2476" i="5"/>
  <c r="V2480" i="5"/>
  <c r="H2480" i="5" s="1"/>
  <c r="G2483" i="5"/>
  <c r="I2483" i="5"/>
  <c r="E2491" i="5"/>
  <c r="X2491" i="5" s="1"/>
  <c r="G2493" i="5"/>
  <c r="H2493" i="5"/>
  <c r="R2494" i="5"/>
  <c r="G2494" i="5"/>
  <c r="G2497" i="5"/>
  <c r="E2497" i="5"/>
  <c r="G2501" i="5"/>
  <c r="H2501" i="5"/>
  <c r="I2501" i="5"/>
  <c r="J2501" i="5"/>
  <c r="F2501" i="5"/>
  <c r="X49" i="5"/>
  <c r="R49" i="5"/>
  <c r="X61" i="5"/>
  <c r="R66" i="5"/>
  <c r="X78" i="5"/>
  <c r="X92" i="5"/>
  <c r="R99" i="5"/>
  <c r="X108" i="5"/>
  <c r="X118" i="5"/>
  <c r="X122" i="5"/>
  <c r="X170" i="5"/>
  <c r="X257" i="5"/>
  <c r="R259" i="5"/>
  <c r="X261" i="5"/>
  <c r="R5" i="5"/>
  <c r="X5" i="5"/>
  <c r="G2282" i="5"/>
  <c r="F2282" i="5"/>
  <c r="E2282" i="5"/>
  <c r="X2282" i="5" s="1"/>
  <c r="S150" i="5"/>
  <c r="S61" i="5"/>
  <c r="S11" i="5"/>
  <c r="S116" i="5"/>
  <c r="S131" i="5"/>
  <c r="S94" i="5"/>
  <c r="S115" i="5"/>
  <c r="S95" i="5"/>
  <c r="S136" i="5"/>
  <c r="S22" i="5"/>
  <c r="S151" i="5"/>
  <c r="S101" i="5"/>
  <c r="S8" i="5"/>
  <c r="S154" i="5"/>
  <c r="S260" i="5"/>
  <c r="S97" i="5"/>
  <c r="S166" i="5"/>
  <c r="S45" i="5"/>
  <c r="S120" i="5"/>
  <c r="S81" i="5"/>
  <c r="S42" i="5"/>
  <c r="S89" i="5"/>
  <c r="S13" i="5"/>
  <c r="S263" i="5"/>
  <c r="S153" i="5"/>
  <c r="S155" i="5"/>
  <c r="T10" i="5"/>
  <c r="S256" i="5"/>
  <c r="S57" i="5"/>
  <c r="S108" i="5"/>
  <c r="S266" i="5"/>
  <c r="S7" i="5"/>
  <c r="S152" i="5"/>
  <c r="S146" i="5"/>
  <c r="T88" i="5"/>
  <c r="S113" i="5"/>
  <c r="S72" i="5"/>
  <c r="S165" i="5"/>
  <c r="S248" i="5"/>
  <c r="S59" i="5"/>
  <c r="S112" i="5"/>
  <c r="S50" i="5"/>
  <c r="S60" i="5"/>
  <c r="S33" i="5"/>
  <c r="S111" i="5"/>
  <c r="S19" i="5"/>
  <c r="S157" i="5"/>
  <c r="S118" i="5"/>
  <c r="S141" i="5"/>
  <c r="S255" i="5"/>
  <c r="S142" i="5"/>
  <c r="S44" i="5"/>
  <c r="S122" i="5"/>
  <c r="S162" i="5"/>
  <c r="S69" i="5"/>
  <c r="S148" i="5"/>
  <c r="S70" i="5"/>
  <c r="S67" i="5"/>
  <c r="S46" i="5"/>
  <c r="S107" i="5"/>
  <c r="S140" i="5"/>
  <c r="S56" i="5"/>
  <c r="S124" i="5"/>
  <c r="S87" i="5"/>
  <c r="S170" i="5"/>
  <c r="S126" i="5"/>
  <c r="S51" i="5"/>
  <c r="S16" i="5"/>
  <c r="S96" i="5"/>
  <c r="S53" i="5"/>
  <c r="S84" i="5"/>
  <c r="T167" i="5"/>
  <c r="S36" i="5"/>
  <c r="S161" i="5"/>
  <c r="S133" i="5"/>
  <c r="S98" i="5"/>
  <c r="S127" i="5"/>
  <c r="S129" i="5"/>
  <c r="S100" i="5"/>
  <c r="S21" i="5"/>
  <c r="S28" i="5"/>
  <c r="S66" i="5"/>
  <c r="S261" i="5"/>
  <c r="S168" i="5"/>
  <c r="S147" i="5"/>
  <c r="S82" i="5"/>
  <c r="S121" i="5"/>
  <c r="G64" i="6" a="1"/>
  <c r="S163" i="5"/>
  <c r="S143" i="5"/>
  <c r="S252" i="5"/>
  <c r="S39" i="5"/>
  <c r="S37" i="5"/>
  <c r="S169" i="5"/>
  <c r="S145" i="5"/>
  <c r="S268" i="5"/>
  <c r="S78" i="5"/>
  <c r="S85" i="5"/>
  <c r="S130" i="5"/>
  <c r="S149" i="5"/>
  <c r="T35" i="5"/>
  <c r="S48" i="5"/>
  <c r="T32" i="5"/>
  <c r="S251" i="5"/>
  <c r="S93" i="5"/>
  <c r="T262" i="5"/>
  <c r="S83" i="5"/>
  <c r="S138" i="5"/>
  <c r="S58" i="5"/>
  <c r="S254" i="5"/>
  <c r="S264" i="5"/>
  <c r="S80" i="5"/>
  <c r="S156" i="5"/>
  <c r="S265" i="5"/>
  <c r="S6" i="5"/>
  <c r="S106" i="5"/>
  <c r="S135" i="5"/>
  <c r="S164" i="5"/>
  <c r="S86" i="5"/>
  <c r="S104" i="5"/>
  <c r="S128" i="5"/>
  <c r="S26" i="5"/>
  <c r="S119" i="5"/>
  <c r="S134" i="5"/>
  <c r="S49" i="5"/>
  <c r="S71" i="5"/>
  <c r="T25" i="5"/>
  <c r="T125" i="5"/>
  <c r="S64" i="5"/>
  <c r="S62" i="5"/>
  <c r="S171" i="5"/>
  <c r="S20" i="5"/>
  <c r="S109" i="5"/>
  <c r="S250" i="5"/>
  <c r="S117" i="5"/>
  <c r="S12" i="5"/>
  <c r="S63" i="5"/>
  <c r="S73" i="5"/>
  <c r="S38" i="5"/>
  <c r="S110" i="5"/>
  <c r="S160" i="5"/>
  <c r="S68" i="5"/>
  <c r="S158" i="5"/>
  <c r="T75" i="5"/>
  <c r="S249" i="5"/>
  <c r="S253" i="5"/>
  <c r="S43" i="5"/>
  <c r="S23" i="5"/>
  <c r="S132" i="5"/>
  <c r="S139" i="5"/>
  <c r="S267" i="5"/>
  <c r="B14" i="4" l="1"/>
  <c r="H2290" i="5"/>
  <c r="F2290" i="5"/>
  <c r="V2330" i="5"/>
  <c r="G2330" i="5" s="1"/>
  <c r="V2229" i="5"/>
  <c r="G2229" i="5" s="1"/>
  <c r="V1878" i="5"/>
  <c r="G1878" i="5"/>
  <c r="V1859" i="5"/>
  <c r="G1859" i="5"/>
  <c r="V2369" i="5"/>
  <c r="F2369" i="5" s="1"/>
  <c r="AB2206" i="5"/>
  <c r="T1839" i="5"/>
  <c r="S1839" i="5"/>
  <c r="T1760" i="5"/>
  <c r="S1760" i="5"/>
  <c r="AB1760" i="5"/>
  <c r="G2428" i="5"/>
  <c r="H2228" i="5"/>
  <c r="I2327" i="5"/>
  <c r="H2327" i="5"/>
  <c r="R2327" i="5"/>
  <c r="J2327" i="5"/>
  <c r="V2013" i="5"/>
  <c r="G2013" i="5" s="1"/>
  <c r="AB2013" i="5"/>
  <c r="AB1897" i="5"/>
  <c r="G2228" i="5"/>
  <c r="R2206" i="5"/>
  <c r="J2092" i="5"/>
  <c r="S1742" i="5"/>
  <c r="V2246" i="5"/>
  <c r="H2246" i="5" s="1"/>
  <c r="G2246" i="5"/>
  <c r="V2099" i="5"/>
  <c r="R2099" i="5" s="1"/>
  <c r="E2226" i="5"/>
  <c r="X2226" i="5" s="1"/>
  <c r="H2206" i="5"/>
  <c r="AB2150" i="5"/>
  <c r="S2413" i="5"/>
  <c r="V2445" i="5"/>
  <c r="G2445" i="5"/>
  <c r="V2365" i="5"/>
  <c r="G2365" i="5" s="1"/>
  <c r="H2245" i="5"/>
  <c r="E2245" i="5"/>
  <c r="X2245" i="5" s="1"/>
  <c r="J2250" i="5"/>
  <c r="H2250" i="5"/>
  <c r="I2250" i="5"/>
  <c r="E2250" i="5"/>
  <c r="X2250" i="5" s="1"/>
  <c r="R2250" i="5"/>
  <c r="V2095" i="5"/>
  <c r="G2095" i="5"/>
  <c r="T2129" i="5"/>
  <c r="S2129" i="5"/>
  <c r="T2011" i="5"/>
  <c r="S2011" i="5"/>
  <c r="S1875" i="5"/>
  <c r="AB1875" i="5"/>
  <c r="T1836" i="5"/>
  <c r="S1836" i="5"/>
  <c r="I2488" i="5"/>
  <c r="R2245" i="5"/>
  <c r="R2226" i="5"/>
  <c r="G1997" i="5"/>
  <c r="S2312" i="5"/>
  <c r="S1585" i="5"/>
  <c r="S2393" i="5"/>
  <c r="R2464" i="5"/>
  <c r="F2464" i="5"/>
  <c r="I2464" i="5"/>
  <c r="V2384" i="5"/>
  <c r="G2384" i="5"/>
  <c r="AB2384" i="5"/>
  <c r="V1599" i="5"/>
  <c r="J1599" i="5" s="1"/>
  <c r="T1952" i="5"/>
  <c r="S1952" i="5"/>
  <c r="R2488" i="5"/>
  <c r="H2444" i="5"/>
  <c r="G2245" i="5"/>
  <c r="G2226" i="5"/>
  <c r="J1997" i="5"/>
  <c r="H1819" i="5"/>
  <c r="J2483" i="5"/>
  <c r="F2483" i="5"/>
  <c r="H2483" i="5"/>
  <c r="R2483" i="5"/>
  <c r="V2423" i="5"/>
  <c r="G2423" i="5"/>
  <c r="R2403" i="5"/>
  <c r="J2403" i="5"/>
  <c r="I2403" i="5"/>
  <c r="F2403" i="5"/>
  <c r="R2383" i="5"/>
  <c r="F2383" i="5"/>
  <c r="H2383" i="5"/>
  <c r="T2426" i="5"/>
  <c r="S2426" i="5"/>
  <c r="AB2426" i="5"/>
  <c r="AB2406" i="5"/>
  <c r="AB2287" i="5"/>
  <c r="AB2267" i="5"/>
  <c r="T1951" i="5"/>
  <c r="S1951" i="5"/>
  <c r="J2488" i="5"/>
  <c r="I2443" i="5"/>
  <c r="S1506" i="5"/>
  <c r="V2462" i="5"/>
  <c r="G2462" i="5"/>
  <c r="V2442" i="5"/>
  <c r="G2442" i="5" s="1"/>
  <c r="V1831" i="5"/>
  <c r="R1831" i="5" s="1"/>
  <c r="G1831" i="5"/>
  <c r="V1714" i="5"/>
  <c r="E1714" i="5" s="1"/>
  <c r="X1714" i="5" s="1"/>
  <c r="G2488" i="5"/>
  <c r="H2464" i="5"/>
  <c r="G2443" i="5"/>
  <c r="F2488" i="5"/>
  <c r="G2464" i="5"/>
  <c r="J2443" i="5"/>
  <c r="AB2422" i="5"/>
  <c r="G2403" i="5"/>
  <c r="V2329" i="5"/>
  <c r="H2329" i="5" s="1"/>
  <c r="E1666" i="5"/>
  <c r="X1666" i="5" s="1"/>
  <c r="G2290" i="5"/>
  <c r="H2488" i="5"/>
  <c r="F2443" i="5"/>
  <c r="G2327" i="5"/>
  <c r="G2069" i="5"/>
  <c r="R1666" i="5"/>
  <c r="R1607" i="5"/>
  <c r="S1664" i="5"/>
  <c r="V2270" i="5"/>
  <c r="E2270" i="5" s="1"/>
  <c r="X2270" i="5" s="1"/>
  <c r="AB2270" i="5"/>
  <c r="V2145" i="5"/>
  <c r="AB2145" i="5"/>
  <c r="V2309" i="5"/>
  <c r="G2309" i="5"/>
  <c r="V2062" i="5"/>
  <c r="J2062" i="5" s="1"/>
  <c r="G2062" i="5"/>
  <c r="V1877" i="5"/>
  <c r="G1877" i="5" s="1"/>
  <c r="T1761" i="5"/>
  <c r="S1761" i="5"/>
  <c r="T1684" i="5"/>
  <c r="S1684" i="5"/>
  <c r="I2228" i="5"/>
  <c r="G1956" i="5"/>
  <c r="V2447" i="5"/>
  <c r="G2447" i="5" s="1"/>
  <c r="V2287" i="5"/>
  <c r="G2287" i="5"/>
  <c r="J2226" i="5"/>
  <c r="H2226" i="5"/>
  <c r="F2226" i="5"/>
  <c r="V1974" i="5"/>
  <c r="G1974" i="5" s="1"/>
  <c r="T1798" i="5"/>
  <c r="S1798" i="5"/>
  <c r="S2274" i="5"/>
  <c r="T2170" i="5"/>
  <c r="S2170" i="5"/>
  <c r="R38" i="5"/>
  <c r="S1838" i="5"/>
  <c r="E1629" i="5"/>
  <c r="X1629" i="5" s="1"/>
  <c r="F1629" i="5"/>
  <c r="H1629" i="5"/>
  <c r="I1495" i="5"/>
  <c r="R1495" i="5"/>
  <c r="V1475" i="5"/>
  <c r="G1475" i="5"/>
  <c r="S1748" i="5"/>
  <c r="T1748" i="5"/>
  <c r="J2467" i="5"/>
  <c r="F2467" i="5"/>
  <c r="V2367" i="5"/>
  <c r="G2367" i="5" s="1"/>
  <c r="V2204" i="5"/>
  <c r="V2426" i="5"/>
  <c r="G2426" i="5"/>
  <c r="V2225" i="5"/>
  <c r="E2225" i="5" s="1"/>
  <c r="X2225" i="5" s="1"/>
  <c r="G2225" i="5"/>
  <c r="AB1884" i="5"/>
  <c r="V1884" i="5"/>
  <c r="S1795" i="5"/>
  <c r="G1668" i="5"/>
  <c r="J2171" i="5"/>
  <c r="S1780" i="5"/>
  <c r="S1627" i="5"/>
  <c r="S2050" i="5"/>
  <c r="AB1960" i="5"/>
  <c r="T1844" i="5"/>
  <c r="S1844" i="5"/>
  <c r="G2171" i="5"/>
  <c r="I2139" i="5"/>
  <c r="J2015" i="5"/>
  <c r="I1512" i="5"/>
  <c r="S1776" i="5"/>
  <c r="S1624" i="5"/>
  <c r="S1467" i="5"/>
  <c r="E2428" i="5"/>
  <c r="X2428" i="5" s="1"/>
  <c r="F2428" i="5"/>
  <c r="J2428" i="5"/>
  <c r="V2288" i="5"/>
  <c r="G2288" i="5"/>
  <c r="V2268" i="5"/>
  <c r="G2268" i="5"/>
  <c r="V2185" i="5"/>
  <c r="G2185" i="5" s="1"/>
  <c r="S1662" i="5"/>
  <c r="AB2164" i="5"/>
  <c r="AB2289" i="5"/>
  <c r="AB2453" i="5"/>
  <c r="T1553" i="5"/>
  <c r="S1553" i="5"/>
  <c r="E2171" i="5"/>
  <c r="X2171" i="5" s="1"/>
  <c r="S2453" i="5"/>
  <c r="AB2413" i="5"/>
  <c r="R2171" i="5"/>
  <c r="G2139" i="5"/>
  <c r="I2493" i="5"/>
  <c r="R2493" i="5"/>
  <c r="F2493" i="5"/>
  <c r="E2493" i="5"/>
  <c r="J2493" i="5"/>
  <c r="V1940" i="5"/>
  <c r="G1940" i="5"/>
  <c r="V1921" i="5"/>
  <c r="J1921" i="5" s="1"/>
  <c r="G1921" i="5"/>
  <c r="R1842" i="5"/>
  <c r="I1842" i="5"/>
  <c r="E1842" i="5"/>
  <c r="X1842" i="5" s="1"/>
  <c r="J1842" i="5"/>
  <c r="E1802" i="5"/>
  <c r="X1802" i="5" s="1"/>
  <c r="R1802" i="5"/>
  <c r="F1802" i="5"/>
  <c r="I1802" i="5"/>
  <c r="J1802" i="5"/>
  <c r="V1588" i="5"/>
  <c r="G1588" i="5" s="1"/>
  <c r="AB1588" i="5"/>
  <c r="E2364" i="5"/>
  <c r="X2364" i="5" s="1"/>
  <c r="F2171" i="5"/>
  <c r="G2015" i="5"/>
  <c r="G1802" i="5"/>
  <c r="G1512" i="5"/>
  <c r="S1955" i="5"/>
  <c r="T2126" i="5"/>
  <c r="S2126" i="5"/>
  <c r="T2008" i="5"/>
  <c r="S2008" i="5"/>
  <c r="T1988" i="5"/>
  <c r="S1988" i="5"/>
  <c r="T1969" i="5"/>
  <c r="S1969" i="5"/>
  <c r="H1594" i="5"/>
  <c r="R2501" i="5"/>
  <c r="E2501" i="5"/>
  <c r="J1889" i="5"/>
  <c r="I1889" i="5"/>
  <c r="J1576" i="5"/>
  <c r="F1576" i="5"/>
  <c r="H1576" i="5"/>
  <c r="T2424" i="5"/>
  <c r="S2424" i="5"/>
  <c r="T2265" i="5"/>
  <c r="S2265" i="5"/>
  <c r="T2423" i="5"/>
  <c r="AB2423" i="5"/>
  <c r="AB2144" i="5"/>
  <c r="T2502" i="5"/>
  <c r="S2502" i="5"/>
  <c r="G2480" i="5"/>
  <c r="R1519" i="5"/>
  <c r="H1519" i="5"/>
  <c r="E2192" i="5"/>
  <c r="X2192" i="5" s="1"/>
  <c r="R2107" i="5"/>
  <c r="H2107" i="5"/>
  <c r="I2107" i="5"/>
  <c r="I1438" i="5"/>
  <c r="R1438" i="5"/>
  <c r="H1438" i="5"/>
  <c r="J2192" i="5"/>
  <c r="I2152" i="5"/>
  <c r="F2152" i="5"/>
  <c r="H2152" i="5"/>
  <c r="V1670" i="5"/>
  <c r="J1670" i="5" s="1"/>
  <c r="F1651" i="5"/>
  <c r="I1651" i="5"/>
  <c r="H1651" i="5"/>
  <c r="E1612" i="5"/>
  <c r="X1612" i="5" s="1"/>
  <c r="H1612" i="5"/>
  <c r="J1612" i="5"/>
  <c r="I1612" i="5"/>
  <c r="R1612" i="5"/>
  <c r="V1477" i="5"/>
  <c r="G1477" i="5"/>
  <c r="V2168" i="5"/>
  <c r="I2168" i="5" s="1"/>
  <c r="R2461" i="5"/>
  <c r="G2132" i="5"/>
  <c r="S1852" i="5"/>
  <c r="AB2106" i="5"/>
  <c r="J2173" i="5"/>
  <c r="I2173" i="5"/>
  <c r="V2105" i="5"/>
  <c r="G2105" i="5" s="1"/>
  <c r="I2235" i="5"/>
  <c r="J2235" i="5"/>
  <c r="I2192" i="5"/>
  <c r="H2192" i="5"/>
  <c r="V1785" i="5"/>
  <c r="G1785" i="5"/>
  <c r="R1766" i="5"/>
  <c r="E1766" i="5"/>
  <c r="X1766" i="5" s="1"/>
  <c r="V1747" i="5"/>
  <c r="G1747" i="5"/>
  <c r="H2235" i="5"/>
  <c r="H2394" i="5"/>
  <c r="R2394" i="5"/>
  <c r="F2394" i="5"/>
  <c r="R2354" i="5"/>
  <c r="J2354" i="5"/>
  <c r="I1823" i="5"/>
  <c r="H1823" i="5"/>
  <c r="J1823" i="5"/>
  <c r="R2066" i="5"/>
  <c r="H2066" i="5"/>
  <c r="T1923" i="5"/>
  <c r="S1923" i="5"/>
  <c r="V2492" i="5"/>
  <c r="F2492" i="5" s="1"/>
  <c r="G2492" i="5"/>
  <c r="V2372" i="5"/>
  <c r="G2372" i="5" s="1"/>
  <c r="R2189" i="5"/>
  <c r="H2189" i="5"/>
  <c r="F2189" i="5"/>
  <c r="V1900" i="5"/>
  <c r="G1900" i="5" s="1"/>
  <c r="V1684" i="5"/>
  <c r="G1684" i="5" s="1"/>
  <c r="S2256" i="5"/>
  <c r="T2256" i="5"/>
  <c r="T2216" i="5"/>
  <c r="S2216" i="5"/>
  <c r="AB1823" i="5"/>
  <c r="F1438" i="5"/>
  <c r="H2271" i="5"/>
  <c r="R2271" i="5"/>
  <c r="J2271" i="5"/>
  <c r="F2271" i="5"/>
  <c r="V2208" i="5"/>
  <c r="G2208" i="5"/>
  <c r="V2165" i="5"/>
  <c r="R2165" i="5" s="1"/>
  <c r="G2165" i="5"/>
  <c r="V2146" i="5"/>
  <c r="G2146" i="5"/>
  <c r="J1998" i="5"/>
  <c r="F1998" i="5"/>
  <c r="I1998" i="5"/>
  <c r="V1978" i="5"/>
  <c r="G1978" i="5" s="1"/>
  <c r="R1938" i="5"/>
  <c r="I1938" i="5"/>
  <c r="R1781" i="5"/>
  <c r="J1781" i="5"/>
  <c r="E1781" i="5"/>
  <c r="X1781" i="5" s="1"/>
  <c r="T2175" i="5"/>
  <c r="S2175" i="5"/>
  <c r="F2361" i="5"/>
  <c r="J2127" i="5"/>
  <c r="E1895" i="5"/>
  <c r="X1895" i="5" s="1"/>
  <c r="G1817" i="5"/>
  <c r="AB2456" i="5"/>
  <c r="T2278" i="5"/>
  <c r="AB1982" i="5"/>
  <c r="AB1557" i="5"/>
  <c r="AB1753" i="5"/>
  <c r="AB1869" i="5"/>
  <c r="AB1598" i="5"/>
  <c r="I2371" i="5"/>
  <c r="E2191" i="5"/>
  <c r="X2191" i="5" s="1"/>
  <c r="H2127" i="5"/>
  <c r="J2341" i="5"/>
  <c r="G2361" i="5"/>
  <c r="J2191" i="5"/>
  <c r="G2127" i="5"/>
  <c r="J1856" i="5"/>
  <c r="I1817" i="5"/>
  <c r="E1644" i="5"/>
  <c r="X1644" i="5" s="1"/>
  <c r="AB1990" i="5"/>
  <c r="AB1547" i="5"/>
  <c r="T2455" i="5"/>
  <c r="AB2396" i="5"/>
  <c r="AB2377" i="5"/>
  <c r="AB2337" i="5"/>
  <c r="T1962" i="5"/>
  <c r="AB1731" i="5"/>
  <c r="AB1487" i="5"/>
  <c r="AB1438" i="5"/>
  <c r="R2109" i="5"/>
  <c r="E1702" i="5"/>
  <c r="X1702" i="5" s="1"/>
  <c r="F1682" i="5"/>
  <c r="AB2434" i="5"/>
  <c r="AB2355" i="5"/>
  <c r="AB2335" i="5"/>
  <c r="AB1905" i="5"/>
  <c r="J2222" i="5"/>
  <c r="G2085" i="5"/>
  <c r="H1973" i="5"/>
  <c r="R1511" i="5"/>
  <c r="AB2015" i="5"/>
  <c r="S1630" i="5"/>
  <c r="AB2149" i="5"/>
  <c r="AB2389" i="5"/>
  <c r="AB2290" i="5"/>
  <c r="AB2152" i="5"/>
  <c r="F2222" i="5"/>
  <c r="G1511" i="5"/>
  <c r="AB1879" i="5"/>
  <c r="G2400" i="5"/>
  <c r="G2351" i="5"/>
  <c r="I1891" i="5"/>
  <c r="V2343" i="5"/>
  <c r="G2343" i="5"/>
  <c r="V2304" i="5"/>
  <c r="G2304" i="5" s="1"/>
  <c r="V2265" i="5"/>
  <c r="AB2265" i="5"/>
  <c r="V2224" i="5"/>
  <c r="G2224" i="5" s="1"/>
  <c r="F2118" i="5"/>
  <c r="E2118" i="5"/>
  <c r="X2118" i="5" s="1"/>
  <c r="H2118" i="5"/>
  <c r="J2118" i="5"/>
  <c r="AB2093" i="5"/>
  <c r="T1449" i="5"/>
  <c r="S1449" i="5"/>
  <c r="S1544" i="5"/>
  <c r="T1544" i="5"/>
  <c r="T2394" i="5"/>
  <c r="S2394" i="5"/>
  <c r="AB2401" i="5"/>
  <c r="V2401" i="5"/>
  <c r="E2401" i="5" s="1"/>
  <c r="X2401" i="5" s="1"/>
  <c r="T1625" i="5"/>
  <c r="S1625" i="5"/>
  <c r="T2398" i="5"/>
  <c r="S2398" i="5"/>
  <c r="T2182" i="5"/>
  <c r="S2182" i="5"/>
  <c r="T2004" i="5"/>
  <c r="S2004" i="5"/>
  <c r="T1965" i="5"/>
  <c r="AB1965" i="5"/>
  <c r="T1890" i="5"/>
  <c r="S1890" i="5"/>
  <c r="T1579" i="5"/>
  <c r="S1579" i="5"/>
  <c r="V2440" i="5"/>
  <c r="I2440" i="5" s="1"/>
  <c r="AB2440" i="5"/>
  <c r="T2458" i="5"/>
  <c r="S2458" i="5"/>
  <c r="T2242" i="5"/>
  <c r="S2242" i="5"/>
  <c r="T2163" i="5"/>
  <c r="S2163" i="5"/>
  <c r="T2025" i="5"/>
  <c r="S2025" i="5"/>
  <c r="T1928" i="5"/>
  <c r="S1928" i="5"/>
  <c r="T2418" i="5"/>
  <c r="S2418" i="5"/>
  <c r="S2319" i="5"/>
  <c r="AB2319" i="5"/>
  <c r="T2279" i="5"/>
  <c r="S2279" i="5"/>
  <c r="F2272" i="5"/>
  <c r="S2478" i="5"/>
  <c r="R1891" i="5"/>
  <c r="J1891" i="5"/>
  <c r="E1891" i="5"/>
  <c r="X1891" i="5" s="1"/>
  <c r="H1891" i="5"/>
  <c r="E1873" i="5"/>
  <c r="X1873" i="5" s="1"/>
  <c r="F1873" i="5"/>
  <c r="J1873" i="5"/>
  <c r="R1873" i="5"/>
  <c r="I1873" i="5"/>
  <c r="V1777" i="5"/>
  <c r="H1777" i="5" s="1"/>
  <c r="G1777" i="5"/>
  <c r="T2298" i="5"/>
  <c r="S2298" i="5"/>
  <c r="T2259" i="5"/>
  <c r="S2259" i="5"/>
  <c r="T2161" i="5"/>
  <c r="S2161" i="5"/>
  <c r="T2083" i="5"/>
  <c r="S2083" i="5"/>
  <c r="T2003" i="5"/>
  <c r="S2003" i="5"/>
  <c r="T1714" i="5"/>
  <c r="AB1714" i="5"/>
  <c r="S1714" i="5"/>
  <c r="G2310" i="5"/>
  <c r="G2272" i="5"/>
  <c r="J2245" i="5"/>
  <c r="G1870" i="5"/>
  <c r="AB2048" i="5"/>
  <c r="S1950" i="5"/>
  <c r="J2006" i="5"/>
  <c r="I2006" i="5"/>
  <c r="E2006" i="5"/>
  <c r="X2006" i="5" s="1"/>
  <c r="V1602" i="5"/>
  <c r="G1602" i="5" s="1"/>
  <c r="V1487" i="5"/>
  <c r="R1487" i="5" s="1"/>
  <c r="X91" i="5"/>
  <c r="R91" i="5"/>
  <c r="S2475" i="5"/>
  <c r="AB2475" i="5"/>
  <c r="T2297" i="5"/>
  <c r="S2297" i="5"/>
  <c r="T2200" i="5"/>
  <c r="S2200" i="5"/>
  <c r="T2121" i="5"/>
  <c r="AB2121" i="5"/>
  <c r="S2121" i="5"/>
  <c r="T2082" i="5"/>
  <c r="S2082" i="5"/>
  <c r="S2042" i="5"/>
  <c r="AB2042" i="5"/>
  <c r="T2022" i="5"/>
  <c r="S2022" i="5"/>
  <c r="AB2022" i="5"/>
  <c r="F2498" i="5"/>
  <c r="H2498" i="5"/>
  <c r="T1814" i="5"/>
  <c r="S1814" i="5"/>
  <c r="T1967" i="5"/>
  <c r="S1967" i="5"/>
  <c r="T2183" i="5"/>
  <c r="S2183" i="5"/>
  <c r="T2045" i="5"/>
  <c r="S2045" i="5"/>
  <c r="AB2045" i="5"/>
  <c r="T2005" i="5"/>
  <c r="S2005" i="5"/>
  <c r="T1966" i="5"/>
  <c r="S1966" i="5"/>
  <c r="H2272" i="5"/>
  <c r="F2245" i="5"/>
  <c r="I2491" i="5"/>
  <c r="F2491" i="5"/>
  <c r="R2491" i="5"/>
  <c r="J2491" i="5"/>
  <c r="H2491" i="5"/>
  <c r="G2024" i="5"/>
  <c r="H2024" i="5"/>
  <c r="V1659" i="5"/>
  <c r="E1659" i="5" s="1"/>
  <c r="X1659" i="5" s="1"/>
  <c r="V1639" i="5"/>
  <c r="V1545" i="5"/>
  <c r="G1545" i="5" s="1"/>
  <c r="X47" i="5"/>
  <c r="R47" i="5"/>
  <c r="V2047" i="5"/>
  <c r="I2047" i="5" s="1"/>
  <c r="G2047" i="5"/>
  <c r="T2238" i="5"/>
  <c r="T2100" i="5"/>
  <c r="S2100" i="5"/>
  <c r="T2061" i="5"/>
  <c r="S2061" i="5"/>
  <c r="T2021" i="5"/>
  <c r="S2021" i="5"/>
  <c r="AB1635" i="5"/>
  <c r="AB1616" i="5"/>
  <c r="F2400" i="5"/>
  <c r="J2400" i="5"/>
  <c r="E2400" i="5"/>
  <c r="X2400" i="5" s="1"/>
  <c r="R2400" i="5"/>
  <c r="T1834" i="5"/>
  <c r="S1834" i="5"/>
  <c r="T1756" i="5"/>
  <c r="S1756" i="5"/>
  <c r="I2074" i="5"/>
  <c r="J2074" i="5"/>
  <c r="V1735" i="5"/>
  <c r="I1735" i="5" s="1"/>
  <c r="G1735" i="5"/>
  <c r="R2118" i="5"/>
  <c r="G2118" i="5"/>
  <c r="AB2029" i="5"/>
  <c r="S2276" i="5"/>
  <c r="V1885" i="5"/>
  <c r="I1885" i="5" s="1"/>
  <c r="V1616" i="5"/>
  <c r="R1616" i="5" s="1"/>
  <c r="AB1940" i="5"/>
  <c r="H2396" i="5"/>
  <c r="I2396" i="5"/>
  <c r="J2396" i="5"/>
  <c r="R2396" i="5"/>
  <c r="T2204" i="5"/>
  <c r="AB2204" i="5"/>
  <c r="T2006" i="5"/>
  <c r="S2006" i="5"/>
  <c r="S2147" i="5"/>
  <c r="X88" i="5"/>
  <c r="R88" i="5"/>
  <c r="AB2169" i="5"/>
  <c r="S2029" i="5"/>
  <c r="V2408" i="5"/>
  <c r="E2169" i="5"/>
  <c r="X2169" i="5" s="1"/>
  <c r="S2417" i="5"/>
  <c r="V2486" i="5"/>
  <c r="G2486" i="5" s="1"/>
  <c r="E2069" i="5"/>
  <c r="X2069" i="5" s="1"/>
  <c r="J2069" i="5"/>
  <c r="F2069" i="5"/>
  <c r="V2001" i="5"/>
  <c r="H2001" i="5" s="1"/>
  <c r="V1808" i="5"/>
  <c r="H1808" i="5" s="1"/>
  <c r="G1808" i="5"/>
  <c r="F1712" i="5"/>
  <c r="H1712" i="5"/>
  <c r="E1712" i="5"/>
  <c r="X1712" i="5" s="1"/>
  <c r="I1712" i="5"/>
  <c r="R1712" i="5"/>
  <c r="F1654" i="5"/>
  <c r="J1654" i="5"/>
  <c r="R2091" i="5"/>
  <c r="H2091" i="5"/>
  <c r="T1933" i="5"/>
  <c r="S1933" i="5"/>
  <c r="T2144" i="5"/>
  <c r="S2144" i="5"/>
  <c r="T2046" i="5"/>
  <c r="S2046" i="5"/>
  <c r="T1949" i="5"/>
  <c r="S1949" i="5"/>
  <c r="F1493" i="5"/>
  <c r="V2490" i="5"/>
  <c r="G2490" i="5"/>
  <c r="I2190" i="5"/>
  <c r="F2190" i="5"/>
  <c r="V1945" i="5"/>
  <c r="G1945" i="5"/>
  <c r="J1677" i="5"/>
  <c r="E1677" i="5"/>
  <c r="X1677" i="5" s="1"/>
  <c r="V1638" i="5"/>
  <c r="J1638" i="5" s="1"/>
  <c r="T2473" i="5"/>
  <c r="S2473" i="5"/>
  <c r="T2158" i="5"/>
  <c r="S2158" i="5"/>
  <c r="R2272" i="5"/>
  <c r="J1562" i="5"/>
  <c r="I1562" i="5"/>
  <c r="V1734" i="5"/>
  <c r="G1734" i="5" s="1"/>
  <c r="V1675" i="5"/>
  <c r="G1675" i="5"/>
  <c r="E2075" i="5"/>
  <c r="X2075" i="5" s="1"/>
  <c r="R2068" i="5"/>
  <c r="H2068" i="5"/>
  <c r="F2068" i="5"/>
  <c r="J2068" i="5"/>
  <c r="E2068" i="5"/>
  <c r="X2068" i="5" s="1"/>
  <c r="V2019" i="5"/>
  <c r="G2019" i="5" s="1"/>
  <c r="AB2019" i="5"/>
  <c r="V2000" i="5"/>
  <c r="H2000" i="5" s="1"/>
  <c r="V1980" i="5"/>
  <c r="G1980" i="5" s="1"/>
  <c r="I1960" i="5"/>
  <c r="J1960" i="5"/>
  <c r="R1960" i="5"/>
  <c r="V1903" i="5"/>
  <c r="G1903" i="5" s="1"/>
  <c r="AB2233" i="5"/>
  <c r="I2310" i="5"/>
  <c r="J2310" i="5"/>
  <c r="I2498" i="5"/>
  <c r="H2351" i="5"/>
  <c r="I2351" i="5"/>
  <c r="R2351" i="5"/>
  <c r="E2351" i="5"/>
  <c r="X2351" i="5" s="1"/>
  <c r="V2233" i="5"/>
  <c r="F2169" i="5"/>
  <c r="J2169" i="5"/>
  <c r="I2169" i="5"/>
  <c r="H2169" i="5"/>
  <c r="V2149" i="5"/>
  <c r="G2149" i="5" s="1"/>
  <c r="V1965" i="5"/>
  <c r="G1965" i="5" s="1"/>
  <c r="I1870" i="5"/>
  <c r="E1870" i="5"/>
  <c r="X1870" i="5" s="1"/>
  <c r="J1870" i="5"/>
  <c r="H1658" i="5"/>
  <c r="R1658" i="5"/>
  <c r="I1658" i="5"/>
  <c r="T2493" i="5"/>
  <c r="S2493" i="5"/>
  <c r="T2178" i="5"/>
  <c r="AB2178" i="5"/>
  <c r="T2119" i="5"/>
  <c r="S2119" i="5"/>
  <c r="T2080" i="5"/>
  <c r="S2080" i="5"/>
  <c r="I2075" i="5"/>
  <c r="I2400" i="5"/>
  <c r="G2169" i="5"/>
  <c r="G1457" i="5"/>
  <c r="I1457" i="5"/>
  <c r="R1457" i="5"/>
  <c r="F1457" i="5"/>
  <c r="H1457" i="5"/>
  <c r="J1457" i="5"/>
  <c r="AB1778" i="5"/>
  <c r="V2094" i="5"/>
  <c r="R2094" i="5" s="1"/>
  <c r="G2094" i="5"/>
  <c r="V2039" i="5"/>
  <c r="G2039" i="5" s="1"/>
  <c r="V1999" i="5"/>
  <c r="H1999" i="5" s="1"/>
  <c r="G1999" i="5"/>
  <c r="V1979" i="5"/>
  <c r="G1979" i="5" s="1"/>
  <c r="F1921" i="5"/>
  <c r="R1921" i="5"/>
  <c r="H1921" i="5"/>
  <c r="E1921" i="5"/>
  <c r="X1921" i="5" s="1"/>
  <c r="I1921" i="5"/>
  <c r="V2218" i="5"/>
  <c r="G2218" i="5" s="1"/>
  <c r="V2210" i="5"/>
  <c r="G2210" i="5" s="1"/>
  <c r="G2498" i="5"/>
  <c r="F2439" i="5"/>
  <c r="E2439" i="5"/>
  <c r="X2439" i="5" s="1"/>
  <c r="R2439" i="5"/>
  <c r="H2400" i="5"/>
  <c r="V2363" i="5"/>
  <c r="I2363" i="5" s="1"/>
  <c r="E2190" i="5"/>
  <c r="X2190" i="5" s="1"/>
  <c r="AB2002" i="5"/>
  <c r="S1888" i="5"/>
  <c r="S1539" i="5"/>
  <c r="S2204" i="5"/>
  <c r="I2383" i="5"/>
  <c r="E2383" i="5"/>
  <c r="X2383" i="5" s="1"/>
  <c r="J2383" i="5"/>
  <c r="H2364" i="5"/>
  <c r="F2364" i="5"/>
  <c r="V2285" i="5"/>
  <c r="G2285" i="5"/>
  <c r="H2225" i="5"/>
  <c r="F2225" i="5"/>
  <c r="V2093" i="5"/>
  <c r="G2093" i="5" s="1"/>
  <c r="V1556" i="5"/>
  <c r="R1556" i="5" s="1"/>
  <c r="I1518" i="5"/>
  <c r="J1518" i="5"/>
  <c r="T2294" i="5"/>
  <c r="S2294" i="5"/>
  <c r="AB2393" i="5"/>
  <c r="E2360" i="5"/>
  <c r="X2360" i="5" s="1"/>
  <c r="V1977" i="5"/>
  <c r="G1977" i="5" s="1"/>
  <c r="F1882" i="5"/>
  <c r="H1882" i="5"/>
  <c r="T2313" i="5"/>
  <c r="AB2313" i="5"/>
  <c r="S2313" i="5"/>
  <c r="T2038" i="5"/>
  <c r="S2038" i="5"/>
  <c r="T1672" i="5"/>
  <c r="S1672" i="5"/>
  <c r="T1633" i="5"/>
  <c r="S1633" i="5"/>
  <c r="T1595" i="5"/>
  <c r="S1595" i="5"/>
  <c r="T1555" i="5"/>
  <c r="S1555" i="5"/>
  <c r="J2360" i="5"/>
  <c r="S2117" i="5"/>
  <c r="V2380" i="5"/>
  <c r="R2380" i="5" s="1"/>
  <c r="AB2380" i="5"/>
  <c r="R2361" i="5"/>
  <c r="E2361" i="5"/>
  <c r="X2361" i="5" s="1"/>
  <c r="J2361" i="5"/>
  <c r="V2243" i="5"/>
  <c r="I2243" i="5" s="1"/>
  <c r="E2015" i="5"/>
  <c r="X2015" i="5" s="1"/>
  <c r="F2015" i="5"/>
  <c r="I2015" i="5"/>
  <c r="H2015" i="5"/>
  <c r="E1668" i="5"/>
  <c r="X1668" i="5" s="1"/>
  <c r="R1668" i="5"/>
  <c r="I1668" i="5"/>
  <c r="V1478" i="5"/>
  <c r="G1478" i="5"/>
  <c r="V2176" i="5"/>
  <c r="E2176" i="5" s="1"/>
  <c r="X2176" i="5" s="1"/>
  <c r="AB2470" i="5"/>
  <c r="T2292" i="5"/>
  <c r="S2292" i="5"/>
  <c r="T2135" i="5"/>
  <c r="AB2135" i="5"/>
  <c r="T1845" i="5"/>
  <c r="S1845" i="5"/>
  <c r="AB1574" i="5"/>
  <c r="T1437" i="5"/>
  <c r="S1437" i="5"/>
  <c r="AB1437" i="5"/>
  <c r="V2090" i="5"/>
  <c r="AB2090" i="5"/>
  <c r="V2474" i="5"/>
  <c r="G2474" i="5" s="1"/>
  <c r="H2178" i="5"/>
  <c r="F2178" i="5"/>
  <c r="J2155" i="5"/>
  <c r="E2155" i="5"/>
  <c r="X2155" i="5" s="1"/>
  <c r="R2155" i="5"/>
  <c r="H2155" i="5"/>
  <c r="H2135" i="5"/>
  <c r="I2135" i="5"/>
  <c r="F2110" i="5"/>
  <c r="R2110" i="5"/>
  <c r="V2032" i="5"/>
  <c r="G2032" i="5" s="1"/>
  <c r="I1436" i="5"/>
  <c r="H1436" i="5"/>
  <c r="V2453" i="5"/>
  <c r="G2453" i="5"/>
  <c r="AB2298" i="5"/>
  <c r="V2196" i="5"/>
  <c r="F2196" i="5" s="1"/>
  <c r="AB1532" i="5"/>
  <c r="J2290" i="5"/>
  <c r="I2290" i="5"/>
  <c r="T2234" i="5"/>
  <c r="S2234" i="5"/>
  <c r="T2194" i="5"/>
  <c r="S2194" i="5"/>
  <c r="T1922" i="5"/>
  <c r="S1922" i="5"/>
  <c r="T1883" i="5"/>
  <c r="S1883" i="5"/>
  <c r="S1493" i="5"/>
  <c r="AB1493" i="5"/>
  <c r="T1455" i="5"/>
  <c r="S1455" i="5"/>
  <c r="F2378" i="5"/>
  <c r="J2378" i="5"/>
  <c r="H2378" i="5"/>
  <c r="H2220" i="5"/>
  <c r="I2220" i="5"/>
  <c r="V2136" i="5"/>
  <c r="G2136" i="5"/>
  <c r="F2089" i="5"/>
  <c r="H2089" i="5"/>
  <c r="I2089" i="5"/>
  <c r="V1627" i="5"/>
  <c r="F1627" i="5" s="1"/>
  <c r="AB1627" i="5"/>
  <c r="T2350" i="5"/>
  <c r="S2350" i="5"/>
  <c r="T2290" i="5"/>
  <c r="S2290" i="5"/>
  <c r="S2252" i="5"/>
  <c r="AB2252" i="5"/>
  <c r="T2193" i="5"/>
  <c r="S2193" i="5"/>
  <c r="AB2094" i="5"/>
  <c r="T2035" i="5"/>
  <c r="S2035" i="5"/>
  <c r="T1612" i="5"/>
  <c r="S1612" i="5"/>
  <c r="AB1572" i="5"/>
  <c r="T1435" i="5"/>
  <c r="S1435" i="5"/>
  <c r="G2378" i="5"/>
  <c r="G2360" i="5"/>
  <c r="J2497" i="5"/>
  <c r="AB2237" i="5"/>
  <c r="I2497" i="5"/>
  <c r="R2375" i="5"/>
  <c r="H2375" i="5"/>
  <c r="V2356" i="5"/>
  <c r="G2356" i="5" s="1"/>
  <c r="AB2317" i="5"/>
  <c r="V2317" i="5"/>
  <c r="F2317" i="5" s="1"/>
  <c r="V2216" i="5"/>
  <c r="G2216" i="5" s="1"/>
  <c r="X60" i="5"/>
  <c r="R60" i="5"/>
  <c r="AB2398" i="5"/>
  <c r="H2281" i="5"/>
  <c r="J2281" i="5"/>
  <c r="V1572" i="5"/>
  <c r="R1572" i="5" s="1"/>
  <c r="V1553" i="5"/>
  <c r="F1553" i="5" s="1"/>
  <c r="G1553" i="5"/>
  <c r="I2494" i="5"/>
  <c r="J2494" i="5"/>
  <c r="E2494" i="5"/>
  <c r="F2494" i="5"/>
  <c r="H2494" i="5"/>
  <c r="J2241" i="5"/>
  <c r="E2241" i="5"/>
  <c r="X2241" i="5" s="1"/>
  <c r="V2156" i="5"/>
  <c r="G2156" i="5" s="1"/>
  <c r="E2111" i="5"/>
  <c r="X2111" i="5" s="1"/>
  <c r="H2111" i="5"/>
  <c r="J2111" i="5"/>
  <c r="R2111" i="5"/>
  <c r="F2111" i="5"/>
  <c r="T1977" i="5"/>
  <c r="AB1977" i="5"/>
  <c r="S1977" i="5"/>
  <c r="F2497" i="5"/>
  <c r="AB2089" i="5"/>
  <c r="S2015" i="5"/>
  <c r="S2237" i="5"/>
  <c r="I2378" i="5"/>
  <c r="E2281" i="5"/>
  <c r="X2281" i="5" s="1"/>
  <c r="H2497" i="5"/>
  <c r="F2281" i="5"/>
  <c r="S1902" i="5"/>
  <c r="S1806" i="5"/>
  <c r="AB1436" i="5"/>
  <c r="AB1612" i="5"/>
  <c r="G2491" i="5"/>
  <c r="R2471" i="5"/>
  <c r="H2471" i="5"/>
  <c r="R2432" i="5"/>
  <c r="H2432" i="5"/>
  <c r="J2412" i="5"/>
  <c r="H2412" i="5"/>
  <c r="I2412" i="5"/>
  <c r="E2335" i="5"/>
  <c r="X2335" i="5" s="1"/>
  <c r="I2335" i="5"/>
  <c r="F2316" i="5"/>
  <c r="H2316" i="5"/>
  <c r="V2237" i="5"/>
  <c r="G2237" i="5" s="1"/>
  <c r="I2029" i="5"/>
  <c r="H2029" i="5"/>
  <c r="F1605" i="5"/>
  <c r="H1605" i="5"/>
  <c r="J1605" i="5"/>
  <c r="R1605" i="5"/>
  <c r="I1530" i="5"/>
  <c r="R1530" i="5"/>
  <c r="E2092" i="5"/>
  <c r="X2092" i="5" s="1"/>
  <c r="F2092" i="5"/>
  <c r="H2092" i="5"/>
  <c r="I2092" i="5"/>
  <c r="H2062" i="5"/>
  <c r="R2062" i="5"/>
  <c r="E2062" i="5"/>
  <c r="X2062" i="5" s="1"/>
  <c r="E1978" i="5"/>
  <c r="X1978" i="5" s="1"/>
  <c r="R1731" i="5"/>
  <c r="E1731" i="5"/>
  <c r="X1731" i="5" s="1"/>
  <c r="V1655" i="5"/>
  <c r="G1655" i="5" s="1"/>
  <c r="V2502" i="5"/>
  <c r="G2502" i="5"/>
  <c r="R2444" i="5"/>
  <c r="J2444" i="5"/>
  <c r="R2188" i="5"/>
  <c r="J2188" i="5"/>
  <c r="E2188" i="5"/>
  <c r="X2188" i="5" s="1"/>
  <c r="E2146" i="5"/>
  <c r="X2146" i="5" s="1"/>
  <c r="H2146" i="5"/>
  <c r="I2022" i="5"/>
  <c r="J2022" i="5"/>
  <c r="H1964" i="5"/>
  <c r="E1964" i="5"/>
  <c r="X1964" i="5" s="1"/>
  <c r="V1529" i="5"/>
  <c r="V1509" i="5"/>
  <c r="G1509" i="5" s="1"/>
  <c r="AB2408" i="5"/>
  <c r="T2388" i="5"/>
  <c r="S2388" i="5"/>
  <c r="T1920" i="5"/>
  <c r="AB1920" i="5"/>
  <c r="S1920" i="5"/>
  <c r="T1901" i="5"/>
  <c r="S1901" i="5"/>
  <c r="T1649" i="5"/>
  <c r="S1649" i="5"/>
  <c r="T1511" i="5"/>
  <c r="S1511" i="5"/>
  <c r="E2483" i="5"/>
  <c r="X2483" i="5" s="1"/>
  <c r="S1453" i="5"/>
  <c r="AB2132" i="5"/>
  <c r="F2462" i="5"/>
  <c r="E2443" i="5"/>
  <c r="X2443" i="5" s="1"/>
  <c r="R2443" i="5"/>
  <c r="V2308" i="5"/>
  <c r="G2308" i="5" s="1"/>
  <c r="V1886" i="5"/>
  <c r="G1886" i="5"/>
  <c r="V1696" i="5"/>
  <c r="J1696" i="5" s="1"/>
  <c r="G1696" i="5"/>
  <c r="H1640" i="5"/>
  <c r="E1640" i="5"/>
  <c r="X1640" i="5" s="1"/>
  <c r="G1566" i="5"/>
  <c r="V1528" i="5"/>
  <c r="I1528" i="5" s="1"/>
  <c r="V1508" i="5"/>
  <c r="J1508" i="5" s="1"/>
  <c r="G1508" i="5"/>
  <c r="AB2308" i="5"/>
  <c r="T2151" i="5"/>
  <c r="S2151" i="5"/>
  <c r="T2131" i="5"/>
  <c r="S2131" i="5"/>
  <c r="T1937" i="5"/>
  <c r="S1937" i="5"/>
  <c r="T1648" i="5"/>
  <c r="S1648" i="5"/>
  <c r="T1629" i="5"/>
  <c r="AB1629" i="5"/>
  <c r="S2132" i="5"/>
  <c r="AB2405" i="5"/>
  <c r="V2103" i="5"/>
  <c r="G2103" i="5" s="1"/>
  <c r="S2362" i="5"/>
  <c r="T2362" i="5"/>
  <c r="T2048" i="5"/>
  <c r="S2048" i="5"/>
  <c r="T1970" i="5"/>
  <c r="AB1970" i="5"/>
  <c r="AB2465" i="5"/>
  <c r="F1893" i="5"/>
  <c r="J1893" i="5"/>
  <c r="V1799" i="5"/>
  <c r="F1799" i="5" s="1"/>
  <c r="AB1799" i="5"/>
  <c r="AB1648" i="5"/>
  <c r="J2291" i="5"/>
  <c r="H2148" i="5"/>
  <c r="H2085" i="5"/>
  <c r="I1684" i="5"/>
  <c r="J1629" i="5"/>
  <c r="R1855" i="5"/>
  <c r="H1855" i="5"/>
  <c r="F1628" i="5"/>
  <c r="E1628" i="5"/>
  <c r="X1628" i="5" s="1"/>
  <c r="G1573" i="5"/>
  <c r="AB1536" i="5"/>
  <c r="S2440" i="5"/>
  <c r="T2440" i="5"/>
  <c r="AB2125" i="5"/>
  <c r="T1874" i="5"/>
  <c r="AB1874" i="5"/>
  <c r="S1874" i="5"/>
  <c r="AB1604" i="5"/>
  <c r="I2350" i="5"/>
  <c r="J2189" i="5"/>
  <c r="J2116" i="5"/>
  <c r="R1893" i="5"/>
  <c r="R1856" i="5"/>
  <c r="G1799" i="5"/>
  <c r="F2066" i="5"/>
  <c r="E2066" i="5"/>
  <c r="X2066" i="5" s="1"/>
  <c r="T2483" i="5"/>
  <c r="S2483" i="5"/>
  <c r="T2384" i="5"/>
  <c r="S2384" i="5"/>
  <c r="V2030" i="5"/>
  <c r="E2030" i="5" s="1"/>
  <c r="X2030" i="5" s="1"/>
  <c r="G2030" i="5"/>
  <c r="J1860" i="5"/>
  <c r="E1860" i="5"/>
  <c r="X1860" i="5" s="1"/>
  <c r="V1444" i="5"/>
  <c r="G1444" i="5"/>
  <c r="AB2131" i="5"/>
  <c r="S2464" i="5"/>
  <c r="AB2464" i="5"/>
  <c r="AB2210" i="5"/>
  <c r="AB1956" i="5"/>
  <c r="T1918" i="5"/>
  <c r="S1918" i="5"/>
  <c r="T1510" i="5"/>
  <c r="S1510" i="5"/>
  <c r="G2148" i="5"/>
  <c r="I1893" i="5"/>
  <c r="G1879" i="5"/>
  <c r="G1856" i="5"/>
  <c r="I1629" i="5"/>
  <c r="V2332" i="5"/>
  <c r="H2332" i="5" s="1"/>
  <c r="H2293" i="5"/>
  <c r="R2293" i="5"/>
  <c r="V2255" i="5"/>
  <c r="G2255" i="5"/>
  <c r="V2170" i="5"/>
  <c r="G2170" i="5" s="1"/>
  <c r="AB2082" i="5"/>
  <c r="R1877" i="5"/>
  <c r="I1877" i="5"/>
  <c r="AB1726" i="5"/>
  <c r="AB1686" i="5"/>
  <c r="AB1575" i="5"/>
  <c r="V2064" i="5"/>
  <c r="F2064" i="5" s="1"/>
  <c r="G2064" i="5"/>
  <c r="AB2383" i="5"/>
  <c r="AB2156" i="5"/>
  <c r="AB1556" i="5"/>
  <c r="AB1459" i="5"/>
  <c r="AB2006" i="5"/>
  <c r="AB1967" i="5"/>
  <c r="AB1570" i="5"/>
  <c r="AB2220" i="5"/>
  <c r="AB2104" i="5"/>
  <c r="AB2128" i="5"/>
  <c r="AB2109" i="5"/>
  <c r="AB2030" i="5"/>
  <c r="T1660" i="5"/>
  <c r="AB1660" i="5"/>
  <c r="S1660" i="5"/>
  <c r="T1542" i="5"/>
  <c r="S1542" i="5"/>
  <c r="AB2257" i="5"/>
  <c r="V2257" i="5"/>
  <c r="G2257" i="5" s="1"/>
  <c r="T1791" i="5"/>
  <c r="S1791" i="5"/>
  <c r="T1772" i="5"/>
  <c r="S1772" i="5"/>
  <c r="T1657" i="5"/>
  <c r="S1657" i="5"/>
  <c r="T1619" i="5"/>
  <c r="S1619" i="5"/>
  <c r="V2134" i="5"/>
  <c r="G2134" i="5" s="1"/>
  <c r="AB2134" i="5"/>
  <c r="E2058" i="5"/>
  <c r="X2058" i="5" s="1"/>
  <c r="F2058" i="5"/>
  <c r="J2058" i="5"/>
  <c r="I2058" i="5"/>
  <c r="R2058" i="5"/>
  <c r="V2016" i="5"/>
  <c r="G2016" i="5" s="1"/>
  <c r="I1997" i="5"/>
  <c r="E1997" i="5"/>
  <c r="X1997" i="5" s="1"/>
  <c r="R1997" i="5"/>
  <c r="F1997" i="5"/>
  <c r="AB1525" i="5"/>
  <c r="V2153" i="5"/>
  <c r="I2153" i="5" s="1"/>
  <c r="AB2153" i="5"/>
  <c r="R2133" i="5"/>
  <c r="E2133" i="5"/>
  <c r="X2133" i="5" s="1"/>
  <c r="I2133" i="5"/>
  <c r="G2133" i="5"/>
  <c r="H2133" i="5"/>
  <c r="F2133" i="5"/>
  <c r="J2133" i="5"/>
  <c r="H1655" i="5"/>
  <c r="I1655" i="5"/>
  <c r="R1655" i="5"/>
  <c r="E1655" i="5"/>
  <c r="X1655" i="5" s="1"/>
  <c r="J1655" i="5"/>
  <c r="F1655" i="5"/>
  <c r="F1635" i="5"/>
  <c r="R1635" i="5"/>
  <c r="E1635" i="5"/>
  <c r="X1635" i="5" s="1"/>
  <c r="I1635" i="5"/>
  <c r="H1635" i="5"/>
  <c r="J1635" i="5"/>
  <c r="G1635" i="5"/>
  <c r="V1617" i="5"/>
  <c r="G1617" i="5" s="1"/>
  <c r="V1543" i="5"/>
  <c r="G1543" i="5" s="1"/>
  <c r="H1524" i="5"/>
  <c r="R1524" i="5"/>
  <c r="T1505" i="5"/>
  <c r="S1505" i="5"/>
  <c r="T1561" i="5"/>
  <c r="S1561" i="5"/>
  <c r="F2256" i="5"/>
  <c r="H2256" i="5"/>
  <c r="G2058" i="5"/>
  <c r="T1699" i="5"/>
  <c r="S1699" i="5"/>
  <c r="T1681" i="5"/>
  <c r="S1681" i="5"/>
  <c r="T1642" i="5"/>
  <c r="AB1642" i="5"/>
  <c r="T1717" i="5"/>
  <c r="S1717" i="5"/>
  <c r="T1563" i="5"/>
  <c r="S1563" i="5"/>
  <c r="T1524" i="5"/>
  <c r="S1524" i="5"/>
  <c r="AB1524" i="5"/>
  <c r="T1755" i="5"/>
  <c r="S1755" i="5"/>
  <c r="T1736" i="5"/>
  <c r="S1736" i="5"/>
  <c r="T1659" i="5"/>
  <c r="S1659" i="5"/>
  <c r="AB1659" i="5"/>
  <c r="S1642" i="5"/>
  <c r="T1871" i="5"/>
  <c r="S1871" i="5"/>
  <c r="T1851" i="5"/>
  <c r="S1851" i="5"/>
  <c r="T1792" i="5"/>
  <c r="S1792" i="5"/>
  <c r="T1754" i="5"/>
  <c r="S1754" i="5"/>
  <c r="T1658" i="5"/>
  <c r="AB1658" i="5"/>
  <c r="S1658" i="5"/>
  <c r="V2174" i="5"/>
  <c r="G2174" i="5" s="1"/>
  <c r="AB1899" i="5"/>
  <c r="V1899" i="5"/>
  <c r="E1899" i="5" s="1"/>
  <c r="X1899" i="5" s="1"/>
  <c r="I1861" i="5"/>
  <c r="R1861" i="5"/>
  <c r="V1824" i="5"/>
  <c r="G1824" i="5" s="1"/>
  <c r="V1786" i="5"/>
  <c r="G1786" i="5"/>
  <c r="V1750" i="5"/>
  <c r="G1750" i="5" s="1"/>
  <c r="V1730" i="5"/>
  <c r="AB1730" i="5"/>
  <c r="V1542" i="5"/>
  <c r="G1542" i="5" s="1"/>
  <c r="V1523" i="5"/>
  <c r="G1523" i="5" s="1"/>
  <c r="V2469" i="5"/>
  <c r="G2469" i="5" s="1"/>
  <c r="V2450" i="5"/>
  <c r="G2450" i="5" s="1"/>
  <c r="V2193" i="5"/>
  <c r="G2193" i="5" s="1"/>
  <c r="AB2193" i="5"/>
  <c r="R2417" i="5"/>
  <c r="E2417" i="5"/>
  <c r="X2417" i="5" s="1"/>
  <c r="E2252" i="5"/>
  <c r="X2252" i="5" s="1"/>
  <c r="F2252" i="5"/>
  <c r="I2489" i="5"/>
  <c r="H2489" i="5"/>
  <c r="F2489" i="5"/>
  <c r="E2489" i="5"/>
  <c r="X2489" i="5" s="1"/>
  <c r="T1562" i="5"/>
  <c r="S1562" i="5"/>
  <c r="AB1562" i="5"/>
  <c r="H2393" i="5"/>
  <c r="F2393" i="5"/>
  <c r="J2393" i="5"/>
  <c r="I2393" i="5"/>
  <c r="R2434" i="5"/>
  <c r="G2434" i="5"/>
  <c r="T1468" i="5"/>
  <c r="S1468" i="5"/>
  <c r="V2131" i="5"/>
  <c r="G2131" i="5" s="1"/>
  <c r="R1518" i="5"/>
  <c r="S2037" i="5"/>
  <c r="S2315" i="5"/>
  <c r="V1541" i="5"/>
  <c r="J1541" i="5" s="1"/>
  <c r="T2355" i="5"/>
  <c r="S2355" i="5"/>
  <c r="T2199" i="5"/>
  <c r="S2199" i="5"/>
  <c r="T1909" i="5"/>
  <c r="S1909" i="5"/>
  <c r="T1889" i="5"/>
  <c r="S1889" i="5"/>
  <c r="AB1850" i="5"/>
  <c r="S1850" i="5"/>
  <c r="T1790" i="5"/>
  <c r="S1790" i="5"/>
  <c r="AB1599" i="5"/>
  <c r="V2313" i="5"/>
  <c r="H2313" i="5" s="1"/>
  <c r="V1992" i="5"/>
  <c r="G1992" i="5"/>
  <c r="AB1915" i="5"/>
  <c r="V1915" i="5"/>
  <c r="H1915" i="5" s="1"/>
  <c r="V1896" i="5"/>
  <c r="E1896" i="5" s="1"/>
  <c r="X1896" i="5" s="1"/>
  <c r="V1687" i="5"/>
  <c r="R1687" i="5" s="1"/>
  <c r="G1687" i="5"/>
  <c r="T1908" i="5"/>
  <c r="S1908" i="5"/>
  <c r="T1809" i="5"/>
  <c r="S1809" i="5"/>
  <c r="T1789" i="5"/>
  <c r="AB1789" i="5"/>
  <c r="S1789" i="5"/>
  <c r="I2104" i="5"/>
  <c r="H2104" i="5"/>
  <c r="V1991" i="5"/>
  <c r="G1991" i="5" s="1"/>
  <c r="AB1991" i="5"/>
  <c r="F1914" i="5"/>
  <c r="R1914" i="5"/>
  <c r="J1914" i="5"/>
  <c r="V1801" i="5"/>
  <c r="G1801" i="5" s="1"/>
  <c r="V1706" i="5"/>
  <c r="G1706" i="5" s="1"/>
  <c r="V1669" i="5"/>
  <c r="J1669" i="5" s="1"/>
  <c r="I1631" i="5"/>
  <c r="R1631" i="5"/>
  <c r="H2067" i="5"/>
  <c r="J2067" i="5"/>
  <c r="I2067" i="5"/>
  <c r="E2067" i="5"/>
  <c r="X2067" i="5" s="1"/>
  <c r="R2067" i="5"/>
  <c r="AB2469" i="5"/>
  <c r="T2450" i="5"/>
  <c r="S2450" i="5"/>
  <c r="AB2450" i="5"/>
  <c r="T1907" i="5"/>
  <c r="S1907" i="5"/>
  <c r="T1848" i="5"/>
  <c r="S1848" i="5"/>
  <c r="T1808" i="5"/>
  <c r="S1808" i="5"/>
  <c r="S1712" i="5"/>
  <c r="T1712" i="5"/>
  <c r="AB1655" i="5"/>
  <c r="F2028" i="5"/>
  <c r="H2028" i="5"/>
  <c r="I2028" i="5"/>
  <c r="R2028" i="5"/>
  <c r="E2028" i="5"/>
  <c r="X2028" i="5" s="1"/>
  <c r="G1894" i="5"/>
  <c r="J1894" i="5"/>
  <c r="H1894" i="5"/>
  <c r="V1800" i="5"/>
  <c r="G1800" i="5"/>
  <c r="V1745" i="5"/>
  <c r="G1745" i="5" s="1"/>
  <c r="V2129" i="5"/>
  <c r="G2129" i="5"/>
  <c r="V2465" i="5"/>
  <c r="I2465" i="5" s="1"/>
  <c r="G2028" i="5"/>
  <c r="J2503" i="5"/>
  <c r="H2503" i="5"/>
  <c r="E2503" i="5"/>
  <c r="J2147" i="5"/>
  <c r="R2147" i="5"/>
  <c r="F2147" i="5"/>
  <c r="E2147" i="5"/>
  <c r="X2147" i="5" s="1"/>
  <c r="R2049" i="5"/>
  <c r="F2049" i="5"/>
  <c r="H2049" i="5"/>
  <c r="J1461" i="5"/>
  <c r="F1461" i="5"/>
  <c r="R1461" i="5"/>
  <c r="F1441" i="5"/>
  <c r="E1441" i="5"/>
  <c r="X1441" i="5" s="1"/>
  <c r="T2448" i="5"/>
  <c r="S2448" i="5"/>
  <c r="J2049" i="5"/>
  <c r="S2179" i="5"/>
  <c r="H2165" i="5"/>
  <c r="I2165" i="5"/>
  <c r="R2124" i="5"/>
  <c r="H2124" i="5"/>
  <c r="I2124" i="5"/>
  <c r="F1517" i="5"/>
  <c r="I1517" i="5"/>
  <c r="V1460" i="5"/>
  <c r="G1460" i="5" s="1"/>
  <c r="T2486" i="5"/>
  <c r="S2486" i="5"/>
  <c r="S1728" i="5"/>
  <c r="T1728" i="5"/>
  <c r="T1709" i="5"/>
  <c r="S1709" i="5"/>
  <c r="T1691" i="5"/>
  <c r="S1691" i="5"/>
  <c r="T1535" i="5"/>
  <c r="S1535" i="5"/>
  <c r="G2049" i="5"/>
  <c r="AB1889" i="5"/>
  <c r="AB2268" i="5"/>
  <c r="V2187" i="5"/>
  <c r="H2187" i="5" s="1"/>
  <c r="I2024" i="5"/>
  <c r="F2024" i="5"/>
  <c r="R2024" i="5"/>
  <c r="E2024" i="5"/>
  <c r="X2024" i="5" s="1"/>
  <c r="J2024" i="5"/>
  <c r="V1835" i="5"/>
  <c r="G1835" i="5" s="1"/>
  <c r="V1797" i="5"/>
  <c r="G1797" i="5" s="1"/>
  <c r="V1761" i="5"/>
  <c r="AB1761" i="5"/>
  <c r="V1722" i="5"/>
  <c r="AB1722" i="5"/>
  <c r="S1804" i="5"/>
  <c r="T1804" i="5"/>
  <c r="T1690" i="5"/>
  <c r="S1690" i="5"/>
  <c r="AB1670" i="5"/>
  <c r="T1651" i="5"/>
  <c r="S1651" i="5"/>
  <c r="S1613" i="5"/>
  <c r="AB1613" i="5"/>
  <c r="S1475" i="5"/>
  <c r="AB1475" i="5"/>
  <c r="T1456" i="5"/>
  <c r="S1456" i="5"/>
  <c r="I2268" i="5"/>
  <c r="H2268" i="5"/>
  <c r="J2268" i="5"/>
  <c r="V2227" i="5"/>
  <c r="G2227" i="5" s="1"/>
  <c r="T1939" i="5"/>
  <c r="S1939" i="5"/>
  <c r="T1557" i="5"/>
  <c r="S1557" i="5"/>
  <c r="V2326" i="5"/>
  <c r="AB2326" i="5"/>
  <c r="V2306" i="5"/>
  <c r="G2306" i="5"/>
  <c r="V2121" i="5"/>
  <c r="G2121" i="5"/>
  <c r="R1700" i="5"/>
  <c r="J1700" i="5"/>
  <c r="I1700" i="5"/>
  <c r="J1644" i="5"/>
  <c r="R1644" i="5"/>
  <c r="I1644" i="5"/>
  <c r="S2140" i="5"/>
  <c r="F2503" i="5"/>
  <c r="AB2256" i="5"/>
  <c r="E1914" i="5"/>
  <c r="X1914" i="5" s="1"/>
  <c r="R2503" i="5"/>
  <c r="E2104" i="5"/>
  <c r="X2104" i="5" s="1"/>
  <c r="I1914" i="5"/>
  <c r="J1631" i="5"/>
  <c r="S1546" i="5"/>
  <c r="R2498" i="5"/>
  <c r="J2498" i="5"/>
  <c r="E2498" i="5"/>
  <c r="V1719" i="5"/>
  <c r="G1719" i="5" s="1"/>
  <c r="V1643" i="5"/>
  <c r="G1643" i="5" s="1"/>
  <c r="V1624" i="5"/>
  <c r="AB1624" i="5"/>
  <c r="G1607" i="5"/>
  <c r="I2503" i="5"/>
  <c r="I1519" i="5"/>
  <c r="E1461" i="5"/>
  <c r="X1461" i="5" s="1"/>
  <c r="AB1546" i="5"/>
  <c r="V2202" i="5"/>
  <c r="G2202" i="5" s="1"/>
  <c r="V1906" i="5"/>
  <c r="E1906" i="5" s="1"/>
  <c r="X1906" i="5" s="1"/>
  <c r="AB1906" i="5"/>
  <c r="V1850" i="5"/>
  <c r="G1850" i="5" s="1"/>
  <c r="V1662" i="5"/>
  <c r="AB1662" i="5"/>
  <c r="V1642" i="5"/>
  <c r="G1642" i="5" s="1"/>
  <c r="V1623" i="5"/>
  <c r="G1623" i="5" s="1"/>
  <c r="V1587" i="5"/>
  <c r="G1587" i="5"/>
  <c r="R1551" i="5"/>
  <c r="E1551" i="5"/>
  <c r="X1551" i="5" s="1"/>
  <c r="I2147" i="5"/>
  <c r="E2165" i="5"/>
  <c r="X2165" i="5" s="1"/>
  <c r="H2147" i="5"/>
  <c r="F2124" i="5"/>
  <c r="J2104" i="5"/>
  <c r="H1914" i="5"/>
  <c r="J1519" i="5"/>
  <c r="I1461" i="5"/>
  <c r="V2477" i="5"/>
  <c r="G2477" i="5" s="1"/>
  <c r="V2457" i="5"/>
  <c r="G2457" i="5"/>
  <c r="F2438" i="5"/>
  <c r="I2438" i="5"/>
  <c r="G2438" i="5"/>
  <c r="X136" i="5"/>
  <c r="R136" i="5"/>
  <c r="G2503" i="5"/>
  <c r="E2124" i="5"/>
  <c r="X2124" i="5" s="1"/>
  <c r="R2104" i="5"/>
  <c r="G1914" i="5"/>
  <c r="F2165" i="5"/>
  <c r="G2147" i="5"/>
  <c r="G2124" i="5"/>
  <c r="F2104" i="5"/>
  <c r="G1461" i="5"/>
  <c r="S1597" i="5"/>
  <c r="AB2486" i="5"/>
  <c r="S1733" i="5"/>
  <c r="AB2235" i="5"/>
  <c r="H2045" i="5"/>
  <c r="I2045" i="5"/>
  <c r="E2045" i="5"/>
  <c r="X2045" i="5" s="1"/>
  <c r="AB1942" i="5"/>
  <c r="T1905" i="5"/>
  <c r="S1905" i="5"/>
  <c r="V2416" i="5"/>
  <c r="G2416" i="5" s="1"/>
  <c r="V2359" i="5"/>
  <c r="G2359" i="5"/>
  <c r="V2320" i="5"/>
  <c r="AB2320" i="5"/>
  <c r="V2300" i="5"/>
  <c r="G2300" i="5" s="1"/>
  <c r="V2221" i="5"/>
  <c r="G2221" i="5" s="1"/>
  <c r="F2139" i="5"/>
  <c r="J2139" i="5"/>
  <c r="V2065" i="5"/>
  <c r="G2065" i="5" s="1"/>
  <c r="V1982" i="5"/>
  <c r="G1982" i="5" s="1"/>
  <c r="V1943" i="5"/>
  <c r="G1943" i="5"/>
  <c r="H1925" i="5"/>
  <c r="E1925" i="5"/>
  <c r="X1925" i="5" s="1"/>
  <c r="V1905" i="5"/>
  <c r="F1905" i="5" s="1"/>
  <c r="F1775" i="5"/>
  <c r="H1775" i="5"/>
  <c r="AB1717" i="5"/>
  <c r="V1697" i="5"/>
  <c r="E1697" i="5" s="1"/>
  <c r="X1697" i="5" s="1"/>
  <c r="AB1622" i="5"/>
  <c r="V1586" i="5"/>
  <c r="G1586" i="5" s="1"/>
  <c r="V1435" i="5"/>
  <c r="AB1435" i="5"/>
  <c r="T2422" i="5"/>
  <c r="S2422" i="5"/>
  <c r="T2402" i="5"/>
  <c r="AB2402" i="5"/>
  <c r="T2382" i="5"/>
  <c r="T2364" i="5"/>
  <c r="T2346" i="5"/>
  <c r="S2346" i="5"/>
  <c r="AB2306" i="5"/>
  <c r="T2112" i="5"/>
  <c r="S2112" i="5"/>
  <c r="T2053" i="5"/>
  <c r="T2034" i="5"/>
  <c r="AB2034" i="5"/>
  <c r="S2034" i="5"/>
  <c r="T1861" i="5"/>
  <c r="AB1861" i="5"/>
  <c r="S1861" i="5"/>
  <c r="V2377" i="5"/>
  <c r="G2377" i="5" s="1"/>
  <c r="F2338" i="5"/>
  <c r="R2338" i="5"/>
  <c r="I2241" i="5"/>
  <c r="H2241" i="5"/>
  <c r="G1775" i="5"/>
  <c r="R1696" i="5"/>
  <c r="I1677" i="5"/>
  <c r="F1677" i="5"/>
  <c r="V1660" i="5"/>
  <c r="G1660" i="5"/>
  <c r="V1604" i="5"/>
  <c r="G1604" i="5" s="1"/>
  <c r="V2043" i="5"/>
  <c r="G2043" i="5" s="1"/>
  <c r="T2421" i="5"/>
  <c r="S2421" i="5"/>
  <c r="T2111" i="5"/>
  <c r="AB2111" i="5"/>
  <c r="E2376" i="5"/>
  <c r="X2376" i="5" s="1"/>
  <c r="H2376" i="5"/>
  <c r="V1961" i="5"/>
  <c r="V1941" i="5"/>
  <c r="G1941" i="5"/>
  <c r="G1904" i="5"/>
  <c r="AB1774" i="5"/>
  <c r="V2172" i="5"/>
  <c r="G2172" i="5" s="1"/>
  <c r="V2433" i="5"/>
  <c r="AB2433" i="5"/>
  <c r="V2217" i="5"/>
  <c r="J2217" i="5" s="1"/>
  <c r="E1960" i="5"/>
  <c r="X1960" i="5" s="1"/>
  <c r="F1960" i="5"/>
  <c r="R1903" i="5"/>
  <c r="I1903" i="5"/>
  <c r="V1490" i="5"/>
  <c r="G1490" i="5" s="1"/>
  <c r="J2075" i="5"/>
  <c r="E2394" i="5"/>
  <c r="X2394" i="5" s="1"/>
  <c r="I2394" i="5"/>
  <c r="J2277" i="5"/>
  <c r="F2277" i="5"/>
  <c r="H2017" i="5"/>
  <c r="J2017" i="5"/>
  <c r="H1998" i="5"/>
  <c r="R1998" i="5"/>
  <c r="F1978" i="5"/>
  <c r="I1978" i="5"/>
  <c r="V1959" i="5"/>
  <c r="AB1959" i="5"/>
  <c r="V1546" i="5"/>
  <c r="G1546" i="5" s="1"/>
  <c r="T1943" i="5"/>
  <c r="AB1943" i="5"/>
  <c r="T2212" i="5"/>
  <c r="S2212" i="5"/>
  <c r="T2152" i="5"/>
  <c r="S2152" i="5"/>
  <c r="T2133" i="5"/>
  <c r="S2133" i="5"/>
  <c r="S1941" i="5"/>
  <c r="AB1941" i="5"/>
  <c r="T1864" i="5"/>
  <c r="S1864" i="5"/>
  <c r="E2343" i="5"/>
  <c r="X2343" i="5" s="1"/>
  <c r="G1890" i="5"/>
  <c r="I1856" i="5"/>
  <c r="S1841" i="5"/>
  <c r="J1879" i="5"/>
  <c r="F1879" i="5"/>
  <c r="H1879" i="5"/>
  <c r="I1879" i="5"/>
  <c r="R1562" i="5"/>
  <c r="E1562" i="5"/>
  <c r="X1562" i="5" s="1"/>
  <c r="V1452" i="5"/>
  <c r="G1452" i="5" s="1"/>
  <c r="S2184" i="5"/>
  <c r="S1940" i="5"/>
  <c r="T1940" i="5"/>
  <c r="T1903" i="5"/>
  <c r="AB1903" i="5"/>
  <c r="S1903" i="5"/>
  <c r="T1614" i="5"/>
  <c r="S1614" i="5"/>
  <c r="T1575" i="5"/>
  <c r="S1575" i="5"/>
  <c r="T1536" i="5"/>
  <c r="S1536" i="5"/>
  <c r="T2400" i="5"/>
  <c r="AB2400" i="5"/>
  <c r="S2400" i="5"/>
  <c r="T1993" i="5"/>
  <c r="S1993" i="5"/>
  <c r="T1745" i="5"/>
  <c r="AB1745" i="5"/>
  <c r="T1689" i="5"/>
  <c r="S1689" i="5"/>
  <c r="I2364" i="5"/>
  <c r="R2364" i="5"/>
  <c r="V2344" i="5"/>
  <c r="G2344" i="5" s="1"/>
  <c r="V1970" i="5"/>
  <c r="G1970" i="5"/>
  <c r="AB1504" i="5"/>
  <c r="T2457" i="5"/>
  <c r="AB2457" i="5"/>
  <c r="T2343" i="5"/>
  <c r="S2343" i="5"/>
  <c r="T2284" i="5"/>
  <c r="S2284" i="5"/>
  <c r="T2167" i="5"/>
  <c r="S2167" i="5"/>
  <c r="T2089" i="5"/>
  <c r="S2089" i="5"/>
  <c r="T1992" i="5"/>
  <c r="S1992" i="5"/>
  <c r="T1879" i="5"/>
  <c r="S1879" i="5"/>
  <c r="T1763" i="5"/>
  <c r="AB1763" i="5"/>
  <c r="AB1725" i="5"/>
  <c r="V2324" i="5"/>
  <c r="G2324" i="5" s="1"/>
  <c r="R2246" i="5"/>
  <c r="E2246" i="5"/>
  <c r="X2246" i="5" s="1"/>
  <c r="R2225" i="5"/>
  <c r="I2225" i="5"/>
  <c r="J2225" i="5"/>
  <c r="V2144" i="5"/>
  <c r="G2144" i="5" s="1"/>
  <c r="R2074" i="5"/>
  <c r="F2074" i="5"/>
  <c r="E2074" i="5"/>
  <c r="X2074" i="5" s="1"/>
  <c r="H1949" i="5"/>
  <c r="F1949" i="5"/>
  <c r="T2108" i="5"/>
  <c r="S2108" i="5"/>
  <c r="AB2069" i="5"/>
  <c r="T1991" i="5"/>
  <c r="S1991" i="5"/>
  <c r="E1683" i="5"/>
  <c r="X1683" i="5" s="1"/>
  <c r="F1683" i="5"/>
  <c r="I1683" i="5"/>
  <c r="J1683" i="5"/>
  <c r="T2282" i="5"/>
  <c r="S2282" i="5"/>
  <c r="AB2263" i="5"/>
  <c r="T2225" i="5"/>
  <c r="AB2225" i="5"/>
  <c r="S2225" i="5"/>
  <c r="AB2165" i="5"/>
  <c r="T2068" i="5"/>
  <c r="S2068" i="5"/>
  <c r="T2009" i="5"/>
  <c r="S2009" i="5"/>
  <c r="T1972" i="5"/>
  <c r="S1972" i="5"/>
  <c r="T1916" i="5"/>
  <c r="S1916" i="5"/>
  <c r="V2244" i="5"/>
  <c r="G2244" i="5"/>
  <c r="V1947" i="5"/>
  <c r="G1947" i="5" s="1"/>
  <c r="H1890" i="5"/>
  <c r="J1890" i="5"/>
  <c r="E1890" i="5"/>
  <c r="X1890" i="5" s="1"/>
  <c r="H1815" i="5"/>
  <c r="J1815" i="5"/>
  <c r="R1815" i="5"/>
  <c r="V1760" i="5"/>
  <c r="G1760" i="5" s="1"/>
  <c r="V1741" i="5"/>
  <c r="G1741" i="5" s="1"/>
  <c r="I1666" i="5"/>
  <c r="F1666" i="5"/>
  <c r="H1666" i="5"/>
  <c r="R1573" i="5"/>
  <c r="H1573" i="5"/>
  <c r="F1573" i="5"/>
  <c r="T2436" i="5"/>
  <c r="S2436" i="5"/>
  <c r="S2416" i="5"/>
  <c r="AB2416" i="5"/>
  <c r="AB2243" i="5"/>
  <c r="AB2028" i="5"/>
  <c r="T1989" i="5"/>
  <c r="S1989" i="5"/>
  <c r="T1953" i="5"/>
  <c r="S1953" i="5"/>
  <c r="H1545" i="5"/>
  <c r="I1702" i="5"/>
  <c r="H2069" i="5"/>
  <c r="R2069" i="5"/>
  <c r="V1985" i="5"/>
  <c r="AB1985" i="5"/>
  <c r="H1889" i="5"/>
  <c r="E1889" i="5"/>
  <c r="X1889" i="5" s="1"/>
  <c r="E1833" i="5"/>
  <c r="X1833" i="5" s="1"/>
  <c r="H1833" i="5"/>
  <c r="F1833" i="5"/>
  <c r="E1720" i="5"/>
  <c r="X1720" i="5" s="1"/>
  <c r="J1720" i="5"/>
  <c r="S1934" i="5"/>
  <c r="V1729" i="5"/>
  <c r="G1729" i="5" s="1"/>
  <c r="R1654" i="5"/>
  <c r="I1654" i="5"/>
  <c r="E1654" i="5"/>
  <c r="X1654" i="5" s="1"/>
  <c r="V1598" i="5"/>
  <c r="G1598" i="5"/>
  <c r="H1473" i="5"/>
  <c r="J1473" i="5"/>
  <c r="T2314" i="5"/>
  <c r="S2314" i="5"/>
  <c r="T2295" i="5"/>
  <c r="S2295" i="5"/>
  <c r="T1700" i="5"/>
  <c r="S1700" i="5"/>
  <c r="T1643" i="5"/>
  <c r="S1643" i="5"/>
  <c r="T1605" i="5"/>
  <c r="AB1605" i="5"/>
  <c r="T2307" i="5"/>
  <c r="S2307" i="5"/>
  <c r="T2113" i="5"/>
  <c r="S2113" i="5"/>
  <c r="S1978" i="5"/>
  <c r="AB1978" i="5"/>
  <c r="E2010" i="5"/>
  <c r="X2010" i="5" s="1"/>
  <c r="E1823" i="5"/>
  <c r="X1823" i="5" s="1"/>
  <c r="G1654" i="5"/>
  <c r="H1977" i="5"/>
  <c r="V1827" i="5"/>
  <c r="F1827" i="5" s="1"/>
  <c r="V1695" i="5"/>
  <c r="G1695" i="5"/>
  <c r="V1439" i="5"/>
  <c r="G1439" i="5" s="1"/>
  <c r="T2066" i="5"/>
  <c r="S2066" i="5"/>
  <c r="H2010" i="5"/>
  <c r="R1823" i="5"/>
  <c r="H1654" i="5"/>
  <c r="J1616" i="5"/>
  <c r="V2014" i="5"/>
  <c r="G2014" i="5" s="1"/>
  <c r="V1789" i="5"/>
  <c r="G1789" i="5"/>
  <c r="AB1733" i="5"/>
  <c r="AB2414" i="5"/>
  <c r="AB2376" i="5"/>
  <c r="AB2065" i="5"/>
  <c r="T2026" i="5"/>
  <c r="S2026" i="5"/>
  <c r="AB1856" i="5"/>
  <c r="H2031" i="5"/>
  <c r="I2031" i="5"/>
  <c r="F2013" i="5"/>
  <c r="R2013" i="5"/>
  <c r="I1825" i="5"/>
  <c r="E1825" i="5"/>
  <c r="X1825" i="5" s="1"/>
  <c r="H1807" i="5"/>
  <c r="J1807" i="5"/>
  <c r="V1788" i="5"/>
  <c r="R1788" i="5" s="1"/>
  <c r="H1675" i="5"/>
  <c r="E1675" i="5"/>
  <c r="X1675" i="5" s="1"/>
  <c r="J1512" i="5"/>
  <c r="H1512" i="5"/>
  <c r="AB1456" i="5"/>
  <c r="T2433" i="5"/>
  <c r="S2433" i="5"/>
  <c r="G2010" i="5"/>
  <c r="H1842" i="5"/>
  <c r="AB2103" i="5"/>
  <c r="AB2053" i="5"/>
  <c r="G1825" i="5"/>
  <c r="I1711" i="5"/>
  <c r="F1711" i="5"/>
  <c r="AB1581" i="5"/>
  <c r="AB1565" i="5"/>
  <c r="I1511" i="5"/>
  <c r="F1511" i="5"/>
  <c r="H1511" i="5"/>
  <c r="V2059" i="5"/>
  <c r="G2059" i="5" s="1"/>
  <c r="T2470" i="5"/>
  <c r="S2470" i="5"/>
  <c r="AB2356" i="5"/>
  <c r="T2220" i="5"/>
  <c r="S2220" i="5"/>
  <c r="AB1873" i="5"/>
  <c r="AB1841" i="5"/>
  <c r="T2464" i="5"/>
  <c r="AB2428" i="5"/>
  <c r="T1875" i="5"/>
  <c r="S1873" i="5"/>
  <c r="AB1949" i="5"/>
  <c r="AB1597" i="5"/>
  <c r="AB1579" i="5"/>
  <c r="T2138" i="5"/>
  <c r="T2042" i="5"/>
  <c r="T1570" i="5"/>
  <c r="S1452" i="5"/>
  <c r="AB2216" i="5"/>
  <c r="S1740" i="5"/>
  <c r="AB2443" i="5"/>
  <c r="T1872" i="5"/>
  <c r="AB2175" i="5"/>
  <c r="AB1740" i="5"/>
  <c r="AB1576" i="5"/>
  <c r="AB1527" i="5"/>
  <c r="S1984" i="5"/>
  <c r="J2434" i="5"/>
  <c r="F2329" i="5"/>
  <c r="J1775" i="5"/>
  <c r="E1696" i="5"/>
  <c r="X1696" i="5" s="1"/>
  <c r="J1679" i="5"/>
  <c r="F1503" i="5"/>
  <c r="S1807" i="5"/>
  <c r="T2018" i="5"/>
  <c r="S2018" i="5"/>
  <c r="T1981" i="5"/>
  <c r="S1981" i="5"/>
  <c r="T1945" i="5"/>
  <c r="S1945" i="5"/>
  <c r="AB1945" i="5"/>
  <c r="T1485" i="5"/>
  <c r="S1485" i="5"/>
  <c r="I1589" i="5"/>
  <c r="I1775" i="5"/>
  <c r="E1685" i="5"/>
  <c r="X1685" i="5" s="1"/>
  <c r="F1685" i="5"/>
  <c r="I1685" i="5"/>
  <c r="R1503" i="5"/>
  <c r="J1435" i="5"/>
  <c r="R1435" i="5"/>
  <c r="E1435" i="5"/>
  <c r="X1435" i="5" s="1"/>
  <c r="S2231" i="5"/>
  <c r="T2231" i="5"/>
  <c r="V2230" i="5"/>
  <c r="G2230" i="5" s="1"/>
  <c r="T1447" i="5"/>
  <c r="S1447" i="5"/>
  <c r="AB1447" i="5"/>
  <c r="F2434" i="5"/>
  <c r="I2434" i="5"/>
  <c r="S2209" i="5"/>
  <c r="T2209" i="5"/>
  <c r="G2405" i="5"/>
  <c r="G2418" i="5"/>
  <c r="R2418" i="5"/>
  <c r="E2418" i="5"/>
  <c r="X2418" i="5" s="1"/>
  <c r="R1994" i="5"/>
  <c r="H1994" i="5"/>
  <c r="F1994" i="5"/>
  <c r="E1994" i="5"/>
  <c r="X1994" i="5" s="1"/>
  <c r="V1976" i="5"/>
  <c r="G1976" i="5" s="1"/>
  <c r="AB1976" i="5"/>
  <c r="V1920" i="5"/>
  <c r="G1920" i="5" s="1"/>
  <c r="V1866" i="5"/>
  <c r="AB1866" i="5"/>
  <c r="G1866" i="5"/>
  <c r="V1848" i="5"/>
  <c r="G1848" i="5" s="1"/>
  <c r="R1736" i="5"/>
  <c r="H1736" i="5"/>
  <c r="F1736" i="5"/>
  <c r="J1736" i="5"/>
  <c r="I1736" i="5"/>
  <c r="V1716" i="5"/>
  <c r="AB1716" i="5"/>
  <c r="V1661" i="5"/>
  <c r="G1661" i="5" s="1"/>
  <c r="G1503" i="5"/>
  <c r="T2283" i="5"/>
  <c r="S2283" i="5"/>
  <c r="AB2283" i="5"/>
  <c r="T2264" i="5"/>
  <c r="S2264" i="5"/>
  <c r="S1600" i="5"/>
  <c r="T1600" i="5"/>
  <c r="AB1600" i="5"/>
  <c r="S1464" i="5"/>
  <c r="AB1464" i="5"/>
  <c r="T1637" i="5"/>
  <c r="S1637" i="5"/>
  <c r="J2201" i="5"/>
  <c r="I2201" i="5"/>
  <c r="H2201" i="5"/>
  <c r="R2201" i="5"/>
  <c r="V2162" i="5"/>
  <c r="R2162" i="5" s="1"/>
  <c r="AB2162" i="5"/>
  <c r="H2143" i="5"/>
  <c r="J2143" i="5"/>
  <c r="E2143" i="5"/>
  <c r="X2143" i="5" s="1"/>
  <c r="G2122" i="5"/>
  <c r="V1955" i="5"/>
  <c r="G1955" i="5" s="1"/>
  <c r="AB1955" i="5"/>
  <c r="V1936" i="5"/>
  <c r="J1936" i="5" s="1"/>
  <c r="J1900" i="5"/>
  <c r="F1900" i="5"/>
  <c r="R1900" i="5"/>
  <c r="E1900" i="5"/>
  <c r="X1900" i="5" s="1"/>
  <c r="V1864" i="5"/>
  <c r="G1864" i="5" s="1"/>
  <c r="AB1864" i="5"/>
  <c r="V1809" i="5"/>
  <c r="G1809" i="5"/>
  <c r="J1552" i="5"/>
  <c r="F1552" i="5"/>
  <c r="J1536" i="5"/>
  <c r="I1536" i="5"/>
  <c r="H1536" i="5"/>
  <c r="R1536" i="5"/>
  <c r="F1519" i="5"/>
  <c r="E1519" i="5"/>
  <c r="X1519" i="5" s="1"/>
  <c r="V1501" i="5"/>
  <c r="G1501" i="5" s="1"/>
  <c r="V1485" i="5"/>
  <c r="G1485" i="5" s="1"/>
  <c r="V1466" i="5"/>
  <c r="R1466" i="5" s="1"/>
  <c r="V1447" i="5"/>
  <c r="G1447" i="5" s="1"/>
  <c r="V2112" i="5"/>
  <c r="G2112" i="5" s="1"/>
  <c r="T2360" i="5"/>
  <c r="AB2360" i="5"/>
  <c r="S2360" i="5"/>
  <c r="S1787" i="5"/>
  <c r="AB1787" i="5"/>
  <c r="T1675" i="5"/>
  <c r="S1675" i="5"/>
  <c r="AB1675" i="5"/>
  <c r="R2081" i="5"/>
  <c r="E1469" i="5"/>
  <c r="X1469" i="5" s="1"/>
  <c r="S2115" i="5"/>
  <c r="V2182" i="5"/>
  <c r="AB2182" i="5"/>
  <c r="V1954" i="5"/>
  <c r="H1954" i="5" s="1"/>
  <c r="V1465" i="5"/>
  <c r="G1465" i="5" s="1"/>
  <c r="T1825" i="5"/>
  <c r="S1825" i="5"/>
  <c r="AB1825" i="5"/>
  <c r="T1786" i="5"/>
  <c r="S1786" i="5"/>
  <c r="AB1786" i="5"/>
  <c r="T1729" i="5"/>
  <c r="S1729" i="5"/>
  <c r="AB1729" i="5"/>
  <c r="T1674" i="5"/>
  <c r="S1674" i="5"/>
  <c r="J2379" i="5"/>
  <c r="H2221" i="5"/>
  <c r="R2221" i="5"/>
  <c r="V2181" i="5"/>
  <c r="G2181" i="5" s="1"/>
  <c r="AB2181" i="5"/>
  <c r="V2008" i="5"/>
  <c r="G2008" i="5" s="1"/>
  <c r="AB2008" i="5"/>
  <c r="F1934" i="5"/>
  <c r="J1934" i="5"/>
  <c r="E1934" i="5"/>
  <c r="X1934" i="5" s="1"/>
  <c r="V1862" i="5"/>
  <c r="G1862" i="5"/>
  <c r="H1551" i="5"/>
  <c r="J1551" i="5"/>
  <c r="E1445" i="5"/>
  <c r="X1445" i="5" s="1"/>
  <c r="R1445" i="5"/>
  <c r="F1445" i="5"/>
  <c r="T1863" i="5"/>
  <c r="AB1863" i="5"/>
  <c r="S1863" i="5"/>
  <c r="T1785" i="5"/>
  <c r="AB1785" i="5"/>
  <c r="S1785" i="5"/>
  <c r="T1711" i="5"/>
  <c r="S1711" i="5"/>
  <c r="T1673" i="5"/>
  <c r="S1673" i="5"/>
  <c r="T1596" i="5"/>
  <c r="S1596" i="5"/>
  <c r="J1994" i="5"/>
  <c r="J1882" i="5"/>
  <c r="V1717" i="5"/>
  <c r="E1448" i="5"/>
  <c r="X1448" i="5" s="1"/>
  <c r="S2172" i="5"/>
  <c r="AB1809" i="5"/>
  <c r="F2357" i="5"/>
  <c r="I2357" i="5"/>
  <c r="H2357" i="5"/>
  <c r="E2357" i="5"/>
  <c r="X2357" i="5" s="1"/>
  <c r="V2318" i="5"/>
  <c r="G2318" i="5" s="1"/>
  <c r="I2278" i="5"/>
  <c r="F2278" i="5"/>
  <c r="R2278" i="5"/>
  <c r="V2261" i="5"/>
  <c r="G2261" i="5" s="1"/>
  <c r="G2220" i="5"/>
  <c r="F2220" i="5"/>
  <c r="V2180" i="5"/>
  <c r="AB2180" i="5"/>
  <c r="V2025" i="5"/>
  <c r="G2025" i="5"/>
  <c r="V1952" i="5"/>
  <c r="G1952" i="5" s="1"/>
  <c r="AB1952" i="5"/>
  <c r="G1934" i="5"/>
  <c r="AB1934" i="5"/>
  <c r="V1881" i="5"/>
  <c r="G1881" i="5" s="1"/>
  <c r="J1861" i="5"/>
  <c r="H1861" i="5"/>
  <c r="V1787" i="5"/>
  <c r="I1787" i="5" s="1"/>
  <c r="V1770" i="5"/>
  <c r="G1711" i="5"/>
  <c r="J1711" i="5"/>
  <c r="R1711" i="5"/>
  <c r="AB1656" i="5"/>
  <c r="R1636" i="5"/>
  <c r="F1636" i="5"/>
  <c r="I1636" i="5"/>
  <c r="J1636" i="5"/>
  <c r="E1636" i="5"/>
  <c r="X1636" i="5" s="1"/>
  <c r="V1582" i="5"/>
  <c r="R1582" i="5" s="1"/>
  <c r="E1566" i="5"/>
  <c r="X1566" i="5" s="1"/>
  <c r="H1566" i="5"/>
  <c r="F1566" i="5"/>
  <c r="R1566" i="5"/>
  <c r="I1566" i="5"/>
  <c r="J1566" i="5"/>
  <c r="V1534" i="5"/>
  <c r="G1534" i="5" s="1"/>
  <c r="T1899" i="5"/>
  <c r="S1899" i="5"/>
  <c r="T1747" i="5"/>
  <c r="S1747" i="5"/>
  <c r="AB1747" i="5"/>
  <c r="T1710" i="5"/>
  <c r="S1710" i="5"/>
  <c r="T1692" i="5"/>
  <c r="S1692" i="5"/>
  <c r="I2379" i="5"/>
  <c r="J1502" i="5"/>
  <c r="G2241" i="5"/>
  <c r="G1994" i="5"/>
  <c r="F1973" i="5"/>
  <c r="I1448" i="5"/>
  <c r="AB2025" i="5"/>
  <c r="AB1981" i="5"/>
  <c r="J2489" i="5"/>
  <c r="G2489" i="5"/>
  <c r="R2489" i="5"/>
  <c r="V2297" i="5"/>
  <c r="E2297" i="5" s="1"/>
  <c r="X2297" i="5" s="1"/>
  <c r="AB2297" i="5"/>
  <c r="V2219" i="5"/>
  <c r="E2219" i="5" s="1"/>
  <c r="X2219" i="5" s="1"/>
  <c r="AB2219" i="5"/>
  <c r="F2006" i="5"/>
  <c r="H2006" i="5"/>
  <c r="G2006" i="5"/>
  <c r="R2006" i="5"/>
  <c r="V1989" i="5"/>
  <c r="G1989" i="5" s="1"/>
  <c r="V1897" i="5"/>
  <c r="G1897" i="5" s="1"/>
  <c r="G1861" i="5"/>
  <c r="V1805" i="5"/>
  <c r="G1805" i="5"/>
  <c r="V1691" i="5"/>
  <c r="G1691" i="5" s="1"/>
  <c r="V1549" i="5"/>
  <c r="G1549" i="5" s="1"/>
  <c r="V1533" i="5"/>
  <c r="G1533" i="5" s="1"/>
  <c r="V1498" i="5"/>
  <c r="G1498" i="5" s="1"/>
  <c r="H2205" i="5"/>
  <c r="J2205" i="5"/>
  <c r="I2205" i="5"/>
  <c r="F2205" i="5"/>
  <c r="E2205" i="5"/>
  <c r="X2205" i="5" s="1"/>
  <c r="AB1794" i="5"/>
  <c r="V1794" i="5"/>
  <c r="E1794" i="5" s="1"/>
  <c r="X1794" i="5" s="1"/>
  <c r="G1757" i="5"/>
  <c r="R1757" i="5"/>
  <c r="I1757" i="5"/>
  <c r="J1757" i="5"/>
  <c r="V1738" i="5"/>
  <c r="G1738" i="5" s="1"/>
  <c r="V1718" i="5"/>
  <c r="G1718" i="5" s="1"/>
  <c r="H1699" i="5"/>
  <c r="J1699" i="5"/>
  <c r="F1699" i="5"/>
  <c r="R1699" i="5"/>
  <c r="I1699" i="5"/>
  <c r="E1699" i="5"/>
  <c r="X1699" i="5" s="1"/>
  <c r="G1589" i="5"/>
  <c r="R1589" i="5"/>
  <c r="H1589" i="5"/>
  <c r="J1885" i="5"/>
  <c r="J1849" i="5"/>
  <c r="R1849" i="5"/>
  <c r="F1849" i="5"/>
  <c r="V1830" i="5"/>
  <c r="G1830" i="5" s="1"/>
  <c r="AB1830" i="5"/>
  <c r="J1572" i="5"/>
  <c r="I1572" i="5"/>
  <c r="E1572" i="5"/>
  <c r="X1572" i="5" s="1"/>
  <c r="E1521" i="5"/>
  <c r="X1521" i="5" s="1"/>
  <c r="F1521" i="5"/>
  <c r="J1589" i="5"/>
  <c r="T1827" i="5"/>
  <c r="AB1827" i="5"/>
  <c r="S1827" i="5"/>
  <c r="T1750" i="5"/>
  <c r="AB1750" i="5"/>
  <c r="S1750" i="5"/>
  <c r="F2081" i="5"/>
  <c r="I1973" i="5"/>
  <c r="V1953" i="5"/>
  <c r="AB1953" i="5"/>
  <c r="R1825" i="5"/>
  <c r="J1825" i="5"/>
  <c r="V1752" i="5"/>
  <c r="G1752" i="5" s="1"/>
  <c r="V1601" i="5"/>
  <c r="H1601" i="5" s="1"/>
  <c r="F1464" i="5"/>
  <c r="E1464" i="5"/>
  <c r="X1464" i="5" s="1"/>
  <c r="J1464" i="5"/>
  <c r="R1464" i="5"/>
  <c r="T1824" i="5"/>
  <c r="AB1824" i="5"/>
  <c r="S1824" i="5"/>
  <c r="R2379" i="5"/>
  <c r="H2122" i="5"/>
  <c r="R1973" i="5"/>
  <c r="I1502" i="5"/>
  <c r="I1994" i="5"/>
  <c r="G1973" i="5"/>
  <c r="J1448" i="5"/>
  <c r="AB1673" i="5"/>
  <c r="J2316" i="5"/>
  <c r="R2316" i="5"/>
  <c r="I2316" i="5"/>
  <c r="I2277" i="5"/>
  <c r="H2277" i="5"/>
  <c r="R2277" i="5"/>
  <c r="V2259" i="5"/>
  <c r="G2259" i="5" s="1"/>
  <c r="AB2259" i="5"/>
  <c r="V2239" i="5"/>
  <c r="G2239" i="5" s="1"/>
  <c r="F1548" i="5"/>
  <c r="R1548" i="5"/>
  <c r="I1548" i="5"/>
  <c r="J1548" i="5"/>
  <c r="V1515" i="5"/>
  <c r="G1515" i="5" s="1"/>
  <c r="V1497" i="5"/>
  <c r="G1497" i="5" s="1"/>
  <c r="S1461" i="5"/>
  <c r="AB1461" i="5"/>
  <c r="R2205" i="5"/>
  <c r="R1469" i="5"/>
  <c r="I1882" i="5"/>
  <c r="R1882" i="5"/>
  <c r="V1567" i="5"/>
  <c r="I1567" i="5" s="1"/>
  <c r="G1567" i="5"/>
  <c r="T1880" i="5"/>
  <c r="S1880" i="5"/>
  <c r="T1766" i="5"/>
  <c r="AB1766" i="5"/>
  <c r="G1537" i="5"/>
  <c r="F2379" i="5"/>
  <c r="F1502" i="5"/>
  <c r="H2075" i="5"/>
  <c r="F2075" i="5"/>
  <c r="H1934" i="5"/>
  <c r="H1552" i="5"/>
  <c r="AB2201" i="5"/>
  <c r="R2373" i="5"/>
  <c r="E2373" i="5"/>
  <c r="X2373" i="5" s="1"/>
  <c r="I2042" i="5"/>
  <c r="E2042" i="5"/>
  <c r="X2042" i="5" s="1"/>
  <c r="H2042" i="5"/>
  <c r="R2042" i="5"/>
  <c r="J2042" i="5"/>
  <c r="V2005" i="5"/>
  <c r="R2005" i="5" s="1"/>
  <c r="AB2005" i="5"/>
  <c r="V1913" i="5"/>
  <c r="G1913" i="5" s="1"/>
  <c r="F1895" i="5"/>
  <c r="H1895" i="5"/>
  <c r="R1895" i="5"/>
  <c r="I1895" i="5"/>
  <c r="R1767" i="5"/>
  <c r="E1767" i="5"/>
  <c r="X1767" i="5" s="1"/>
  <c r="F1767" i="5"/>
  <c r="H1767" i="5"/>
  <c r="V1728" i="5"/>
  <c r="J1728" i="5" s="1"/>
  <c r="E1634" i="5"/>
  <c r="X1634" i="5" s="1"/>
  <c r="J1634" i="5"/>
  <c r="R1634" i="5"/>
  <c r="H1634" i="5"/>
  <c r="R1597" i="5"/>
  <c r="G1597" i="5"/>
  <c r="F1579" i="5"/>
  <c r="I1579" i="5"/>
  <c r="J1579" i="5"/>
  <c r="F1564" i="5"/>
  <c r="E1564" i="5"/>
  <c r="X1564" i="5" s="1"/>
  <c r="T1520" i="5"/>
  <c r="S1520" i="5"/>
  <c r="AB1520" i="5"/>
  <c r="G2143" i="5"/>
  <c r="J2131" i="5"/>
  <c r="I2131" i="5"/>
  <c r="R1934" i="5"/>
  <c r="I1849" i="5"/>
  <c r="H1464" i="5"/>
  <c r="AB1485" i="5"/>
  <c r="H1849" i="5"/>
  <c r="H1636" i="5"/>
  <c r="G1464" i="5"/>
  <c r="I1445" i="5"/>
  <c r="AB1900" i="5"/>
  <c r="S1478" i="5"/>
  <c r="S1499" i="5"/>
  <c r="S2189" i="5"/>
  <c r="AB2189" i="5"/>
  <c r="T1500" i="5"/>
  <c r="AB1500" i="5"/>
  <c r="T2434" i="5"/>
  <c r="S2434" i="5"/>
  <c r="T1805" i="5"/>
  <c r="S1805" i="5"/>
  <c r="AB1805" i="5"/>
  <c r="I1934" i="5"/>
  <c r="G1699" i="5"/>
  <c r="F1536" i="5"/>
  <c r="G1448" i="5"/>
  <c r="G2371" i="5"/>
  <c r="R2371" i="5"/>
  <c r="E2371" i="5"/>
  <c r="X2371" i="5" s="1"/>
  <c r="F2371" i="5"/>
  <c r="H2283" i="5"/>
  <c r="J2283" i="5"/>
  <c r="V2298" i="5"/>
  <c r="F2143" i="5"/>
  <c r="G1849" i="5"/>
  <c r="E1736" i="5"/>
  <c r="X1736" i="5" s="1"/>
  <c r="E1679" i="5"/>
  <c r="X1679" i="5" s="1"/>
  <c r="G1636" i="5"/>
  <c r="J1445" i="5"/>
  <c r="AB1936" i="5"/>
  <c r="S1694" i="5"/>
  <c r="AB1478" i="5"/>
  <c r="AB1449" i="5"/>
  <c r="I2122" i="5"/>
  <c r="F2122" i="5"/>
  <c r="E2122" i="5"/>
  <c r="X2122" i="5" s="1"/>
  <c r="E2029" i="5"/>
  <c r="X2029" i="5" s="1"/>
  <c r="F2029" i="5"/>
  <c r="R2029" i="5"/>
  <c r="J2029" i="5"/>
  <c r="V2011" i="5"/>
  <c r="AB2011" i="5"/>
  <c r="V1937" i="5"/>
  <c r="AB1937" i="5"/>
  <c r="V1919" i="5"/>
  <c r="J1919" i="5" s="1"/>
  <c r="AB1919" i="5"/>
  <c r="V1865" i="5"/>
  <c r="G1865" i="5" s="1"/>
  <c r="AB1865" i="5"/>
  <c r="V1828" i="5"/>
  <c r="G1828" i="5"/>
  <c r="H1677" i="5"/>
  <c r="G1677" i="5"/>
  <c r="R1677" i="5"/>
  <c r="R1621" i="5"/>
  <c r="H1621" i="5"/>
  <c r="I1621" i="5"/>
  <c r="E1621" i="5"/>
  <c r="X1621" i="5" s="1"/>
  <c r="G1621" i="5"/>
  <c r="J1621" i="5"/>
  <c r="J1586" i="5"/>
  <c r="V1570" i="5"/>
  <c r="V1520" i="5"/>
  <c r="G1520" i="5" s="1"/>
  <c r="F1448" i="5"/>
  <c r="H1448" i="5"/>
  <c r="H2337" i="5"/>
  <c r="E2337" i="5"/>
  <c r="X2337" i="5" s="1"/>
  <c r="J2337" i="5"/>
  <c r="R2337" i="5"/>
  <c r="G1919" i="5"/>
  <c r="AB1791" i="5"/>
  <c r="X256" i="5"/>
  <c r="R256" i="5"/>
  <c r="T1826" i="5"/>
  <c r="S1826" i="5"/>
  <c r="J2122" i="5"/>
  <c r="F1885" i="5"/>
  <c r="H1757" i="5"/>
  <c r="I2048" i="5"/>
  <c r="G2048" i="5"/>
  <c r="R2048" i="5"/>
  <c r="V1935" i="5"/>
  <c r="G1935" i="5" s="1"/>
  <c r="V1863" i="5"/>
  <c r="G1863" i="5" s="1"/>
  <c r="AB1826" i="5"/>
  <c r="V1713" i="5"/>
  <c r="I1713" i="5" s="1"/>
  <c r="J1676" i="5"/>
  <c r="R1676" i="5"/>
  <c r="E1676" i="5"/>
  <c r="X1676" i="5" s="1"/>
  <c r="G1676" i="5"/>
  <c r="H1676" i="5"/>
  <c r="I1676" i="5"/>
  <c r="H1484" i="5"/>
  <c r="I1484" i="5"/>
  <c r="T2395" i="5"/>
  <c r="S2395" i="5"/>
  <c r="AB2395" i="5"/>
  <c r="T1498" i="5"/>
  <c r="S1498" i="5"/>
  <c r="AB1498" i="5"/>
  <c r="E1849" i="5"/>
  <c r="X1849" i="5" s="1"/>
  <c r="R1552" i="5"/>
  <c r="I1464" i="5"/>
  <c r="AB1699" i="5"/>
  <c r="I2143" i="5"/>
  <c r="I2283" i="5"/>
  <c r="J2317" i="5"/>
  <c r="R2317" i="5"/>
  <c r="R2143" i="5"/>
  <c r="E1861" i="5"/>
  <c r="X1861" i="5" s="1"/>
  <c r="G1736" i="5"/>
  <c r="G1679" i="5"/>
  <c r="G1445" i="5"/>
  <c r="AB1736" i="5"/>
  <c r="S1693" i="5"/>
  <c r="E2434" i="5"/>
  <c r="X2434" i="5" s="1"/>
  <c r="G2329" i="5"/>
  <c r="F2283" i="5"/>
  <c r="V2053" i="5"/>
  <c r="G2053" i="5" s="1"/>
  <c r="F1861" i="5"/>
  <c r="E1775" i="5"/>
  <c r="X1775" i="5" s="1"/>
  <c r="F1679" i="5"/>
  <c r="I1503" i="5"/>
  <c r="AB1808" i="5"/>
  <c r="AB1691" i="5"/>
  <c r="AB2373" i="5"/>
  <c r="H2237" i="5"/>
  <c r="E2237" i="5"/>
  <c r="X2237" i="5" s="1"/>
  <c r="H2215" i="5"/>
  <c r="F2215" i="5"/>
  <c r="V2063" i="5"/>
  <c r="G2063" i="5" s="1"/>
  <c r="G2042" i="5"/>
  <c r="V1968" i="5"/>
  <c r="H1968" i="5" s="1"/>
  <c r="V1930" i="5"/>
  <c r="J1821" i="5"/>
  <c r="G1821" i="5"/>
  <c r="T1917" i="5"/>
  <c r="S1917" i="5"/>
  <c r="T1783" i="5"/>
  <c r="S1783" i="5"/>
  <c r="S1516" i="5"/>
  <c r="T1516" i="5"/>
  <c r="V2466" i="5"/>
  <c r="AB2466" i="5"/>
  <c r="V2352" i="5"/>
  <c r="AB2352" i="5"/>
  <c r="J2313" i="5"/>
  <c r="F2313" i="5"/>
  <c r="S2103" i="5"/>
  <c r="T2103" i="5"/>
  <c r="T1860" i="5"/>
  <c r="S1860" i="5"/>
  <c r="AB1860" i="5"/>
  <c r="V2485" i="5"/>
  <c r="AB2485" i="5"/>
  <c r="S2044" i="5"/>
  <c r="AB2044" i="5"/>
  <c r="T1820" i="5"/>
  <c r="S1820" i="5"/>
  <c r="T1592" i="5"/>
  <c r="AB1592" i="5"/>
  <c r="AB1494" i="5"/>
  <c r="S1494" i="5"/>
  <c r="T1494" i="5"/>
  <c r="T2101" i="5"/>
  <c r="S2101" i="5"/>
  <c r="AB1914" i="5"/>
  <c r="S1914" i="5"/>
  <c r="T1914" i="5"/>
  <c r="S1533" i="5"/>
  <c r="AB1533" i="5"/>
  <c r="T1533" i="5"/>
  <c r="T1551" i="5"/>
  <c r="S1551" i="5"/>
  <c r="AB1551" i="5"/>
  <c r="S2386" i="5"/>
  <c r="T2386" i="5"/>
  <c r="T2195" i="5"/>
  <c r="S2195" i="5"/>
  <c r="T2500" i="5"/>
  <c r="S2500" i="5"/>
  <c r="T2385" i="5"/>
  <c r="S2385" i="5"/>
  <c r="S2214" i="5"/>
  <c r="T2214" i="5"/>
  <c r="S2137" i="5"/>
  <c r="T2137" i="5"/>
  <c r="T2118" i="5"/>
  <c r="AB2118" i="5"/>
  <c r="T1892" i="5"/>
  <c r="S1892" i="5"/>
  <c r="R2290" i="5"/>
  <c r="V1506" i="5"/>
  <c r="AB1506" i="5"/>
  <c r="T2442" i="5"/>
  <c r="S2442" i="5"/>
  <c r="AB2442" i="5"/>
  <c r="S2154" i="5"/>
  <c r="T2154" i="5"/>
  <c r="T2136" i="5"/>
  <c r="S2136" i="5"/>
  <c r="AB2136" i="5"/>
  <c r="T2058" i="5"/>
  <c r="AB2058" i="5"/>
  <c r="T2250" i="5"/>
  <c r="S2250" i="5"/>
  <c r="AB2250" i="5"/>
  <c r="T2232" i="5"/>
  <c r="S2232" i="5"/>
  <c r="T1448" i="5"/>
  <c r="R2076" i="5"/>
  <c r="H2076" i="5"/>
  <c r="T2406" i="5"/>
  <c r="S2406" i="5"/>
  <c r="T2369" i="5"/>
  <c r="S2369" i="5"/>
  <c r="T1770" i="5"/>
  <c r="AB1770" i="5"/>
  <c r="T1677" i="5"/>
  <c r="S1677" i="5"/>
  <c r="AB1677" i="5"/>
  <c r="S1543" i="5"/>
  <c r="T1543" i="5"/>
  <c r="T1466" i="5"/>
  <c r="AB1466" i="5"/>
  <c r="S2325" i="5"/>
  <c r="T2325" i="5"/>
  <c r="AB2325" i="5"/>
  <c r="T1985" i="5"/>
  <c r="S1985" i="5"/>
  <c r="T1876" i="5"/>
  <c r="S1876" i="5"/>
  <c r="T1859" i="5"/>
  <c r="AB1859" i="5"/>
  <c r="T1821" i="5"/>
  <c r="AB1821" i="5"/>
  <c r="T1782" i="5"/>
  <c r="S1782" i="5"/>
  <c r="AB1782" i="5"/>
  <c r="S1764" i="5"/>
  <c r="AB1764" i="5"/>
  <c r="AB1499" i="5"/>
  <c r="S2361" i="5"/>
  <c r="T2361" i="5"/>
  <c r="T2303" i="5"/>
  <c r="S2303" i="5"/>
  <c r="T1856" i="5"/>
  <c r="S1856" i="5"/>
  <c r="T1818" i="5"/>
  <c r="S1818" i="5"/>
  <c r="S1610" i="5"/>
  <c r="T1610" i="5"/>
  <c r="T1552" i="5"/>
  <c r="AB1552" i="5"/>
  <c r="T2489" i="5"/>
  <c r="S2489" i="5"/>
  <c r="AB2489" i="5"/>
  <c r="T2340" i="5"/>
  <c r="S2340" i="5"/>
  <c r="T2320" i="5"/>
  <c r="S2320" i="5"/>
  <c r="S2244" i="5"/>
  <c r="AB2244" i="5"/>
  <c r="S2094" i="5"/>
  <c r="T2094" i="5"/>
  <c r="T2055" i="5"/>
  <c r="S2055" i="5"/>
  <c r="T2017" i="5"/>
  <c r="S2017" i="5"/>
  <c r="T1944" i="5"/>
  <c r="S1944" i="5"/>
  <c r="S1816" i="5"/>
  <c r="T1816" i="5"/>
  <c r="AB1550" i="5"/>
  <c r="V2427" i="5"/>
  <c r="G2427" i="5" s="1"/>
  <c r="F2351" i="5"/>
  <c r="J2351" i="5"/>
  <c r="V2292" i="5"/>
  <c r="E2292" i="5" s="1"/>
  <c r="X2292" i="5" s="1"/>
  <c r="AB2292" i="5"/>
  <c r="V2273" i="5"/>
  <c r="AB2273" i="5"/>
  <c r="F2235" i="5"/>
  <c r="R2235" i="5"/>
  <c r="V2041" i="5"/>
  <c r="AB2041" i="5"/>
  <c r="V1986" i="5"/>
  <c r="G1986" i="5" s="1"/>
  <c r="H1782" i="5"/>
  <c r="G1782" i="5"/>
  <c r="I1782" i="5"/>
  <c r="F1632" i="5"/>
  <c r="H1632" i="5"/>
  <c r="H1613" i="5"/>
  <c r="I1613" i="5"/>
  <c r="J1613" i="5"/>
  <c r="E1613" i="5"/>
  <c r="X1613" i="5" s="1"/>
  <c r="V1596" i="5"/>
  <c r="G1596" i="5" s="1"/>
  <c r="I1578" i="5"/>
  <c r="H1578" i="5"/>
  <c r="T2319" i="5"/>
  <c r="T2281" i="5"/>
  <c r="AB2281" i="5"/>
  <c r="T2226" i="5"/>
  <c r="S2226" i="5"/>
  <c r="T2074" i="5"/>
  <c r="S2074" i="5"/>
  <c r="T1910" i="5"/>
  <c r="S1910" i="5"/>
  <c r="E1782" i="5"/>
  <c r="X1782" i="5" s="1"/>
  <c r="R1651" i="5"/>
  <c r="G1632" i="5"/>
  <c r="R1578" i="5"/>
  <c r="F1562" i="5"/>
  <c r="R1441" i="5"/>
  <c r="J2330" i="5"/>
  <c r="I2330" i="5"/>
  <c r="F2255" i="5"/>
  <c r="E2255" i="5"/>
  <c r="X2255" i="5" s="1"/>
  <c r="V2061" i="5"/>
  <c r="AB2061" i="5"/>
  <c r="V2046" i="5"/>
  <c r="AB2046" i="5"/>
  <c r="AB2392" i="5"/>
  <c r="T2280" i="5"/>
  <c r="S2280" i="5"/>
  <c r="T2261" i="5"/>
  <c r="S2261" i="5"/>
  <c r="AB2261" i="5"/>
  <c r="T2186" i="5"/>
  <c r="S2186" i="5"/>
  <c r="S2092" i="5"/>
  <c r="T2092" i="5"/>
  <c r="AB2092" i="5"/>
  <c r="T2073" i="5"/>
  <c r="S2073" i="5"/>
  <c r="J1578" i="5"/>
  <c r="G1562" i="5"/>
  <c r="G1441" i="5"/>
  <c r="G2444" i="5"/>
  <c r="J2387" i="5"/>
  <c r="H2387" i="5"/>
  <c r="E2387" i="5"/>
  <c r="X2387" i="5" s="1"/>
  <c r="AB2368" i="5"/>
  <c r="T2374" i="5"/>
  <c r="S2374" i="5"/>
  <c r="T2356" i="5"/>
  <c r="S2356" i="5"/>
  <c r="G2383" i="5"/>
  <c r="G1578" i="5"/>
  <c r="AB2351" i="5"/>
  <c r="V2499" i="5"/>
  <c r="G2499" i="5" s="1"/>
  <c r="T2465" i="5"/>
  <c r="S2465" i="5"/>
  <c r="T2390" i="5"/>
  <c r="S2390" i="5"/>
  <c r="AB2017" i="5"/>
  <c r="H2403" i="5"/>
  <c r="E2403" i="5"/>
  <c r="X2403" i="5" s="1"/>
  <c r="AB2151" i="5"/>
  <c r="V2151" i="5"/>
  <c r="H2151" i="5" s="1"/>
  <c r="V2130" i="5"/>
  <c r="AB2130" i="5"/>
  <c r="T2484" i="5"/>
  <c r="S2484" i="5"/>
  <c r="T2389" i="5"/>
  <c r="S2389" i="5"/>
  <c r="T2372" i="5"/>
  <c r="S2372" i="5"/>
  <c r="S2335" i="5"/>
  <c r="T2335" i="5"/>
  <c r="AB2258" i="5"/>
  <c r="T2128" i="5"/>
  <c r="S2128" i="5"/>
  <c r="S1532" i="5"/>
  <c r="AB1651" i="5"/>
  <c r="V2441" i="5"/>
  <c r="G2441" i="5" s="1"/>
  <c r="V2346" i="5"/>
  <c r="AB2346" i="5"/>
  <c r="AB2371" i="5"/>
  <c r="T2371" i="5"/>
  <c r="T2353" i="5"/>
  <c r="S2353" i="5"/>
  <c r="AB2427" i="5"/>
  <c r="T1964" i="5"/>
  <c r="AB1964" i="5"/>
  <c r="AB1913" i="5"/>
  <c r="T1894" i="5"/>
  <c r="S1894" i="5"/>
  <c r="T1857" i="5"/>
  <c r="S1857" i="5"/>
  <c r="T1725" i="5"/>
  <c r="S1725" i="5"/>
  <c r="T1460" i="5"/>
  <c r="S1460" i="5"/>
  <c r="AB1460" i="5"/>
  <c r="V2060" i="5"/>
  <c r="AB2060" i="5"/>
  <c r="V1984" i="5"/>
  <c r="AB1984" i="5"/>
  <c r="V1686" i="5"/>
  <c r="G1686" i="5" s="1"/>
  <c r="V1561" i="5"/>
  <c r="AB1561" i="5"/>
  <c r="H1530" i="5"/>
  <c r="G1530" i="5"/>
  <c r="F1530" i="5"/>
  <c r="T2460" i="5"/>
  <c r="S2460" i="5"/>
  <c r="AB2071" i="5"/>
  <c r="T2052" i="5"/>
  <c r="S2052" i="5"/>
  <c r="T1996" i="5"/>
  <c r="S1996" i="5"/>
  <c r="T1531" i="5"/>
  <c r="S1531" i="5"/>
  <c r="T1512" i="5"/>
  <c r="S1512" i="5"/>
  <c r="V1649" i="5"/>
  <c r="AB1649" i="5"/>
  <c r="T2495" i="5"/>
  <c r="S2495" i="5"/>
  <c r="T2476" i="5"/>
  <c r="S2366" i="5"/>
  <c r="T2366" i="5"/>
  <c r="T2201" i="5"/>
  <c r="S2201" i="5"/>
  <c r="T2070" i="5"/>
  <c r="S2070" i="5"/>
  <c r="T2032" i="5"/>
  <c r="S2032" i="5"/>
  <c r="T1995" i="5"/>
  <c r="AB1995" i="5"/>
  <c r="T1959" i="5"/>
  <c r="S1959" i="5"/>
  <c r="T1941" i="5"/>
  <c r="AB1757" i="5"/>
  <c r="T1757" i="5"/>
  <c r="V2455" i="5"/>
  <c r="AB2455" i="5"/>
  <c r="V1743" i="5"/>
  <c r="G1743" i="5" s="1"/>
  <c r="V1611" i="5"/>
  <c r="G1611" i="5" s="1"/>
  <c r="G1594" i="5"/>
  <c r="J1493" i="5"/>
  <c r="R1493" i="5"/>
  <c r="T1924" i="5"/>
  <c r="AB1924" i="5"/>
  <c r="T1793" i="5"/>
  <c r="S1793" i="5"/>
  <c r="T2291" i="5"/>
  <c r="S2291" i="5"/>
  <c r="T2160" i="5"/>
  <c r="AB2160" i="5"/>
  <c r="S2031" i="5"/>
  <c r="AB2031" i="5"/>
  <c r="T1623" i="5"/>
  <c r="S1623" i="5"/>
  <c r="AB1623" i="5"/>
  <c r="E1778" i="5"/>
  <c r="X1778" i="5" s="1"/>
  <c r="I1778" i="5"/>
  <c r="I1701" i="5"/>
  <c r="F1701" i="5"/>
  <c r="V1558" i="5"/>
  <c r="G1558" i="5" s="1"/>
  <c r="T2492" i="5"/>
  <c r="AB2492" i="5"/>
  <c r="S2438" i="5"/>
  <c r="AB2438" i="5"/>
  <c r="T1868" i="5"/>
  <c r="S1868" i="5"/>
  <c r="T1641" i="5"/>
  <c r="S1641" i="5"/>
  <c r="J1702" i="5"/>
  <c r="I1628" i="5"/>
  <c r="AB1683" i="5"/>
  <c r="AB2147" i="5"/>
  <c r="V1923" i="5"/>
  <c r="AB1923" i="5"/>
  <c r="T2251" i="5"/>
  <c r="T2177" i="5"/>
  <c r="S2177" i="5"/>
  <c r="T2104" i="5"/>
  <c r="S2104" i="5"/>
  <c r="T1526" i="5"/>
  <c r="S1526" i="5"/>
  <c r="G1889" i="5"/>
  <c r="G1723" i="5"/>
  <c r="R1702" i="5"/>
  <c r="R1683" i="5"/>
  <c r="H1628" i="5"/>
  <c r="AB2279" i="5"/>
  <c r="V2279" i="5"/>
  <c r="J2279" i="5" s="1"/>
  <c r="V2242" i="5"/>
  <c r="AB2242" i="5"/>
  <c r="V1758" i="5"/>
  <c r="E1758" i="5" s="1"/>
  <c r="X1758" i="5" s="1"/>
  <c r="AB1758" i="5"/>
  <c r="V1664" i="5"/>
  <c r="G1664" i="5"/>
  <c r="S2090" i="5"/>
  <c r="T1938" i="5"/>
  <c r="AB1938" i="5"/>
  <c r="T1697" i="5"/>
  <c r="S1697" i="5"/>
  <c r="V2082" i="5"/>
  <c r="J2082" i="5" s="1"/>
  <c r="T2334" i="5"/>
  <c r="AB2188" i="5"/>
  <c r="T1527" i="5"/>
  <c r="T1493" i="5"/>
  <c r="T1475" i="5"/>
  <c r="AB2187" i="5"/>
  <c r="AB1614" i="5"/>
  <c r="AB2119" i="5"/>
  <c r="AB1669" i="5"/>
  <c r="AB2249" i="5"/>
  <c r="AB2211" i="5"/>
  <c r="AB2077" i="5"/>
  <c r="AB2221" i="5"/>
  <c r="AB1838" i="5"/>
  <c r="AB1711" i="5"/>
  <c r="AB2238" i="5"/>
  <c r="AB2247" i="5"/>
  <c r="AB1692" i="5"/>
  <c r="AB2264" i="5"/>
  <c r="AB2133" i="5"/>
  <c r="AB1618" i="5"/>
  <c r="T2466" i="5"/>
  <c r="AB2390" i="5"/>
  <c r="AB2394" i="5"/>
  <c r="AB1878" i="5"/>
  <c r="H2036" i="5"/>
  <c r="E2036" i="5"/>
  <c r="X2036" i="5" s="1"/>
  <c r="I2036" i="5"/>
  <c r="J2036" i="5"/>
  <c r="F2036" i="5"/>
  <c r="R2036" i="5"/>
  <c r="I2098" i="5"/>
  <c r="R2098" i="5"/>
  <c r="J2098" i="5"/>
  <c r="E2098" i="5"/>
  <c r="X2098" i="5" s="1"/>
  <c r="T1480" i="5"/>
  <c r="S1480" i="5"/>
  <c r="I2389" i="5"/>
  <c r="G2389" i="5"/>
  <c r="E2389" i="5"/>
  <c r="X2389" i="5" s="1"/>
  <c r="AB2138" i="5"/>
  <c r="S1896" i="5"/>
  <c r="T1896" i="5"/>
  <c r="AB1896" i="5"/>
  <c r="R2325" i="5"/>
  <c r="F2325" i="5"/>
  <c r="H2325" i="5"/>
  <c r="G2325" i="5"/>
  <c r="I2325" i="5"/>
  <c r="E2325" i="5"/>
  <c r="X2325" i="5" s="1"/>
  <c r="J2325" i="5"/>
  <c r="T1930" i="5"/>
  <c r="AB1930" i="5"/>
  <c r="S1930" i="5"/>
  <c r="T1465" i="5"/>
  <c r="AB1465" i="5"/>
  <c r="S1465" i="5"/>
  <c r="T1583" i="5"/>
  <c r="AB1583" i="5"/>
  <c r="S1583" i="5"/>
  <c r="V2437" i="5"/>
  <c r="G2437" i="5" s="1"/>
  <c r="I2398" i="5"/>
  <c r="H2398" i="5"/>
  <c r="E2398" i="5"/>
  <c r="X2398" i="5" s="1"/>
  <c r="R2398" i="5"/>
  <c r="G2398" i="5"/>
  <c r="F2398" i="5"/>
  <c r="J2398" i="5"/>
  <c r="F2179" i="5"/>
  <c r="E2179" i="5"/>
  <c r="X2179" i="5" s="1"/>
  <c r="F2160" i="5"/>
  <c r="I2160" i="5"/>
  <c r="E2160" i="5"/>
  <c r="X2160" i="5" s="1"/>
  <c r="H2160" i="5"/>
  <c r="J2160" i="5"/>
  <c r="V2142" i="5"/>
  <c r="G2142" i="5" s="1"/>
  <c r="AB2142" i="5"/>
  <c r="E2084" i="5"/>
  <c r="X2084" i="5" s="1"/>
  <c r="I2084" i="5"/>
  <c r="F2084" i="5"/>
  <c r="H2084" i="5"/>
  <c r="J2084" i="5"/>
  <c r="R2084" i="5"/>
  <c r="V2057" i="5"/>
  <c r="G2057" i="5" s="1"/>
  <c r="V2037" i="5"/>
  <c r="G2037" i="5" s="1"/>
  <c r="AB2037" i="5"/>
  <c r="G2021" i="5"/>
  <c r="AB2021" i="5"/>
  <c r="V2003" i="5"/>
  <c r="G2003" i="5" s="1"/>
  <c r="AB2003" i="5"/>
  <c r="F2047" i="5"/>
  <c r="H2047" i="5"/>
  <c r="J2047" i="5"/>
  <c r="E2047" i="5"/>
  <c r="X2047" i="5" s="1"/>
  <c r="R2047" i="5"/>
  <c r="S1802" i="5"/>
  <c r="T1802" i="5"/>
  <c r="AB1802" i="5"/>
  <c r="T1765" i="5"/>
  <c r="AB1765" i="5"/>
  <c r="S1765" i="5"/>
  <c r="T1636" i="5"/>
  <c r="S1636" i="5"/>
  <c r="AB1636" i="5"/>
  <c r="T1617" i="5"/>
  <c r="S1617" i="5"/>
  <c r="AB1617" i="5"/>
  <c r="T1582" i="5"/>
  <c r="S1582" i="5"/>
  <c r="AB1582" i="5"/>
  <c r="T1564" i="5"/>
  <c r="AB1564" i="5"/>
  <c r="S1564" i="5"/>
  <c r="T1530" i="5"/>
  <c r="AB1530" i="5"/>
  <c r="S1530" i="5"/>
  <c r="T1514" i="5"/>
  <c r="S1514" i="5"/>
  <c r="T1495" i="5"/>
  <c r="AB1495" i="5"/>
  <c r="S1495" i="5"/>
  <c r="T1443" i="5"/>
  <c r="S1443" i="5"/>
  <c r="AB2234" i="5"/>
  <c r="V2234" i="5"/>
  <c r="R2234" i="5" s="1"/>
  <c r="V2159" i="5"/>
  <c r="G2159" i="5" s="1"/>
  <c r="AB2159" i="5"/>
  <c r="V2083" i="5"/>
  <c r="G2083" i="5" s="1"/>
  <c r="AB2083" i="5"/>
  <c r="H2056" i="5"/>
  <c r="E2056" i="5"/>
  <c r="X2056" i="5" s="1"/>
  <c r="V2020" i="5"/>
  <c r="G2020" i="5" s="1"/>
  <c r="T1566" i="5"/>
  <c r="AB1566" i="5"/>
  <c r="S1566" i="5"/>
  <c r="T1479" i="5"/>
  <c r="AB1479" i="5"/>
  <c r="S1479" i="5"/>
  <c r="AB1625" i="5"/>
  <c r="V1625" i="5"/>
  <c r="AB1517" i="5"/>
  <c r="H2286" i="5"/>
  <c r="I2286" i="5"/>
  <c r="E2286" i="5"/>
  <c r="X2286" i="5" s="1"/>
  <c r="V2269" i="5"/>
  <c r="G2269" i="5" s="1"/>
  <c r="V2232" i="5"/>
  <c r="G2232" i="5" s="1"/>
  <c r="AB2232" i="5"/>
  <c r="E2212" i="5"/>
  <c r="X2212" i="5" s="1"/>
  <c r="G2212" i="5"/>
  <c r="R2212" i="5"/>
  <c r="F2212" i="5"/>
  <c r="H2212" i="5"/>
  <c r="V2195" i="5"/>
  <c r="AB2195" i="5"/>
  <c r="V2157" i="5"/>
  <c r="G2157" i="5" s="1"/>
  <c r="AB2157" i="5"/>
  <c r="V2138" i="5"/>
  <c r="J2119" i="5"/>
  <c r="E2119" i="5"/>
  <c r="X2119" i="5" s="1"/>
  <c r="H2119" i="5"/>
  <c r="R2119" i="5"/>
  <c r="F2119" i="5"/>
  <c r="I2119" i="5"/>
  <c r="V2097" i="5"/>
  <c r="G2097" i="5" s="1"/>
  <c r="F2409" i="5"/>
  <c r="R2286" i="5"/>
  <c r="G2160" i="5"/>
  <c r="S1517" i="5"/>
  <c r="S2429" i="5"/>
  <c r="T2429" i="5"/>
  <c r="T2359" i="5"/>
  <c r="S2359" i="5"/>
  <c r="AB2359" i="5"/>
  <c r="T1963" i="5"/>
  <c r="S1963" i="5"/>
  <c r="T2479" i="5"/>
  <c r="S2479" i="5"/>
  <c r="T2016" i="5"/>
  <c r="AB2016" i="5"/>
  <c r="S2016" i="5"/>
  <c r="AB1980" i="5"/>
  <c r="S1980" i="5"/>
  <c r="H2409" i="5"/>
  <c r="I2341" i="5"/>
  <c r="G2286" i="5"/>
  <c r="AB1748" i="5"/>
  <c r="S1481" i="5"/>
  <c r="T1550" i="5"/>
  <c r="S1550" i="5"/>
  <c r="AB1515" i="5"/>
  <c r="T1515" i="5"/>
  <c r="F2341" i="5"/>
  <c r="S1768" i="5"/>
  <c r="G2289" i="5"/>
  <c r="E2289" i="5"/>
  <c r="X2289" i="5" s="1"/>
  <c r="I2289" i="5"/>
  <c r="J2289" i="5"/>
  <c r="T1548" i="5"/>
  <c r="S1548" i="5"/>
  <c r="AB1548" i="5"/>
  <c r="T1497" i="5"/>
  <c r="AB1497" i="5"/>
  <c r="S1497" i="5"/>
  <c r="T2410" i="5"/>
  <c r="S2410" i="5"/>
  <c r="AB2410" i="5"/>
  <c r="T2324" i="5"/>
  <c r="AB2324" i="5"/>
  <c r="S2324" i="5"/>
  <c r="T2286" i="5"/>
  <c r="S2286" i="5"/>
  <c r="AB2286" i="5"/>
  <c r="T1929" i="5"/>
  <c r="S1929" i="5"/>
  <c r="AB1929" i="5"/>
  <c r="T2463" i="5"/>
  <c r="S2463" i="5"/>
  <c r="T2446" i="5"/>
  <c r="S2446" i="5"/>
  <c r="AB1998" i="5"/>
  <c r="S1998" i="5"/>
  <c r="S2122" i="5"/>
  <c r="AB2122" i="5"/>
  <c r="T1997" i="5"/>
  <c r="S1997" i="5"/>
  <c r="AB1997" i="5"/>
  <c r="T1979" i="5"/>
  <c r="AB1979" i="5"/>
  <c r="S1979" i="5"/>
  <c r="S1732" i="5"/>
  <c r="T1732" i="5"/>
  <c r="AB1732" i="5"/>
  <c r="T1696" i="5"/>
  <c r="AB1696" i="5"/>
  <c r="T1678" i="5"/>
  <c r="S1678" i="5"/>
  <c r="T1463" i="5"/>
  <c r="AB1463" i="5"/>
  <c r="S1463" i="5"/>
  <c r="E1987" i="5"/>
  <c r="X1987" i="5" s="1"/>
  <c r="J1987" i="5"/>
  <c r="R1987" i="5"/>
  <c r="F1987" i="5"/>
  <c r="V1933" i="5"/>
  <c r="G1933" i="5" s="1"/>
  <c r="AB1933" i="5"/>
  <c r="V1776" i="5"/>
  <c r="G1776" i="5" s="1"/>
  <c r="AB1776" i="5"/>
  <c r="T2477" i="5"/>
  <c r="S2477" i="5"/>
  <c r="AB2477" i="5"/>
  <c r="T2444" i="5"/>
  <c r="AB2444" i="5"/>
  <c r="S2444" i="5"/>
  <c r="T2338" i="5"/>
  <c r="S2338" i="5"/>
  <c r="AB2338" i="5"/>
  <c r="T2051" i="5"/>
  <c r="S2051" i="5"/>
  <c r="T2014" i="5"/>
  <c r="S2014" i="5"/>
  <c r="T1713" i="5"/>
  <c r="AB1713" i="5"/>
  <c r="S1713" i="5"/>
  <c r="S1445" i="5"/>
  <c r="AB1445" i="5"/>
  <c r="AB2409" i="5"/>
  <c r="AB2038" i="5"/>
  <c r="V2038" i="5"/>
  <c r="E2038" i="5" s="1"/>
  <c r="X2038" i="5" s="1"/>
  <c r="G2004" i="5"/>
  <c r="AB2004" i="5"/>
  <c r="T2494" i="5"/>
  <c r="S2494" i="5"/>
  <c r="S2461" i="5"/>
  <c r="AB2461" i="5"/>
  <c r="T2387" i="5"/>
  <c r="S2387" i="5"/>
  <c r="AB2387" i="5"/>
  <c r="T2155" i="5"/>
  <c r="S2155" i="5"/>
  <c r="AB2155" i="5"/>
  <c r="AB1695" i="5"/>
  <c r="J2196" i="5"/>
  <c r="G2098" i="5"/>
  <c r="V2055" i="5"/>
  <c r="G2055" i="5" s="1"/>
  <c r="AB2055" i="5"/>
  <c r="R1559" i="5"/>
  <c r="J1559" i="5"/>
  <c r="F1559" i="5"/>
  <c r="H1559" i="5"/>
  <c r="G1559" i="5"/>
  <c r="I1559" i="5"/>
  <c r="E1559" i="5"/>
  <c r="X1559" i="5" s="1"/>
  <c r="E2082" i="5"/>
  <c r="X2082" i="5" s="1"/>
  <c r="I2212" i="5"/>
  <c r="F2082" i="5"/>
  <c r="AB2098" i="5"/>
  <c r="S1446" i="5"/>
  <c r="AB1446" i="5"/>
  <c r="G2409" i="5"/>
  <c r="R2409" i="5"/>
  <c r="J2409" i="5"/>
  <c r="H2004" i="5"/>
  <c r="R2004" i="5"/>
  <c r="J2004" i="5"/>
  <c r="I2004" i="5"/>
  <c r="E2004" i="5"/>
  <c r="X2004" i="5" s="1"/>
  <c r="V1950" i="5"/>
  <c r="G1950" i="5" s="1"/>
  <c r="AB1950" i="5"/>
  <c r="V1883" i="5"/>
  <c r="G1883" i="5" s="1"/>
  <c r="AB1883" i="5"/>
  <c r="G1811" i="5"/>
  <c r="H1811" i="5"/>
  <c r="E1811" i="5"/>
  <c r="X1811" i="5" s="1"/>
  <c r="J1811" i="5"/>
  <c r="I1811" i="5"/>
  <c r="F1811" i="5"/>
  <c r="R1811" i="5"/>
  <c r="T2321" i="5"/>
  <c r="AB2321" i="5"/>
  <c r="S2321" i="5"/>
  <c r="T2156" i="5"/>
  <c r="S2156" i="5"/>
  <c r="T2033" i="5"/>
  <c r="S2033" i="5"/>
  <c r="T1822" i="5"/>
  <c r="S1822" i="5"/>
  <c r="T1462" i="5"/>
  <c r="S1462" i="5"/>
  <c r="H2021" i="5"/>
  <c r="R2021" i="5"/>
  <c r="I2021" i="5"/>
  <c r="F2021" i="5"/>
  <c r="E2021" i="5"/>
  <c r="X2021" i="5" s="1"/>
  <c r="AB1987" i="5"/>
  <c r="G1987" i="5"/>
  <c r="S2425" i="5"/>
  <c r="T2425" i="5"/>
  <c r="T2173" i="5"/>
  <c r="AB2173" i="5"/>
  <c r="S2173" i="5"/>
  <c r="T1784" i="5"/>
  <c r="S1784" i="5"/>
  <c r="T1444" i="5"/>
  <c r="AB1444" i="5"/>
  <c r="S1444" i="5"/>
  <c r="I2413" i="5"/>
  <c r="F2413" i="5"/>
  <c r="R2413" i="5"/>
  <c r="E2413" i="5"/>
  <c r="X2413" i="5" s="1"/>
  <c r="S2409" i="5"/>
  <c r="AB2213" i="5"/>
  <c r="V2213" i="5"/>
  <c r="E2213" i="5" s="1"/>
  <c r="X2213" i="5" s="1"/>
  <c r="V2158" i="5"/>
  <c r="G2158" i="5" s="1"/>
  <c r="V2120" i="5"/>
  <c r="G2120" i="5" s="1"/>
  <c r="G2082" i="5"/>
  <c r="R2082" i="5"/>
  <c r="G2036" i="5"/>
  <c r="V1575" i="5"/>
  <c r="G1575" i="5" s="1"/>
  <c r="G2084" i="5"/>
  <c r="E2409" i="5"/>
  <c r="X2409" i="5" s="1"/>
  <c r="R2160" i="5"/>
  <c r="S1749" i="5"/>
  <c r="R2341" i="5"/>
  <c r="E2341" i="5"/>
  <c r="X2341" i="5" s="1"/>
  <c r="J2286" i="5"/>
  <c r="G2341" i="5"/>
  <c r="J2212" i="5"/>
  <c r="J2389" i="5"/>
  <c r="J1600" i="5"/>
  <c r="F1600" i="5"/>
  <c r="E1600" i="5"/>
  <c r="X1600" i="5" s="1"/>
  <c r="R1600" i="5"/>
  <c r="G1600" i="5"/>
  <c r="I1600" i="5"/>
  <c r="H1600" i="5"/>
  <c r="AB2097" i="5"/>
  <c r="V2504" i="5"/>
  <c r="AB2504" i="5"/>
  <c r="V2487" i="5"/>
  <c r="G2487" i="5" s="1"/>
  <c r="V2449" i="5"/>
  <c r="AB2449" i="5"/>
  <c r="H2431" i="5"/>
  <c r="F2431" i="5"/>
  <c r="F2358" i="5"/>
  <c r="R2358" i="5"/>
  <c r="I2358" i="5"/>
  <c r="H2358" i="5"/>
  <c r="V2340" i="5"/>
  <c r="G2340" i="5" s="1"/>
  <c r="AB2340" i="5"/>
  <c r="V2303" i="5"/>
  <c r="G2303" i="5" s="1"/>
  <c r="AB2303" i="5"/>
  <c r="H1926" i="5"/>
  <c r="E1926" i="5"/>
  <c r="X1926" i="5" s="1"/>
  <c r="V1875" i="5"/>
  <c r="G1875" i="5" s="1"/>
  <c r="V1804" i="5"/>
  <c r="G1804" i="5" s="1"/>
  <c r="AB1804" i="5"/>
  <c r="V1751" i="5"/>
  <c r="AB1751" i="5"/>
  <c r="V1732" i="5"/>
  <c r="G1732" i="5" s="1"/>
  <c r="V1641" i="5"/>
  <c r="G1641" i="5" s="1"/>
  <c r="AB1641" i="5"/>
  <c r="H1441" i="5"/>
  <c r="J1441" i="5"/>
  <c r="T2490" i="5"/>
  <c r="AB2490" i="5"/>
  <c r="S2490" i="5"/>
  <c r="AB1957" i="5"/>
  <c r="S1957" i="5"/>
  <c r="T1457" i="5"/>
  <c r="AB1457" i="5"/>
  <c r="S1457" i="5"/>
  <c r="H2371" i="5"/>
  <c r="E2284" i="5"/>
  <c r="X2284" i="5" s="1"/>
  <c r="J2267" i="5"/>
  <c r="H2175" i="5"/>
  <c r="E2140" i="5"/>
  <c r="X2140" i="5" s="1"/>
  <c r="F2411" i="5"/>
  <c r="R2411" i="5"/>
  <c r="E2411" i="5"/>
  <c r="X2411" i="5" s="1"/>
  <c r="G2373" i="5"/>
  <c r="F2373" i="5"/>
  <c r="G2357" i="5"/>
  <c r="R2357" i="5"/>
  <c r="V2302" i="5"/>
  <c r="G2302" i="5" s="1"/>
  <c r="AB2302" i="5"/>
  <c r="R2282" i="5"/>
  <c r="H2282" i="5"/>
  <c r="J2282" i="5"/>
  <c r="I2282" i="5"/>
  <c r="J1874" i="5"/>
  <c r="E1874" i="5"/>
  <c r="X1874" i="5" s="1"/>
  <c r="I1874" i="5"/>
  <c r="V1839" i="5"/>
  <c r="AB1839" i="5"/>
  <c r="H1821" i="5"/>
  <c r="E1821" i="5"/>
  <c r="X1821" i="5" s="1"/>
  <c r="V1803" i="5"/>
  <c r="G1803" i="5" s="1"/>
  <c r="AB1768" i="5"/>
  <c r="V1768" i="5"/>
  <c r="G1768" i="5" s="1"/>
  <c r="V1510" i="5"/>
  <c r="G1510" i="5" s="1"/>
  <c r="AB1510" i="5"/>
  <c r="V1459" i="5"/>
  <c r="G1459" i="5" s="1"/>
  <c r="T2456" i="5"/>
  <c r="S2456" i="5"/>
  <c r="T2439" i="5"/>
  <c r="S2439" i="5"/>
  <c r="AB2439" i="5"/>
  <c r="T2224" i="5"/>
  <c r="S2224" i="5"/>
  <c r="AB2224" i="5"/>
  <c r="T1529" i="5"/>
  <c r="AB1529" i="5"/>
  <c r="S1529" i="5"/>
  <c r="T1476" i="5"/>
  <c r="S1476" i="5"/>
  <c r="AB1476" i="5"/>
  <c r="R2267" i="5"/>
  <c r="I2175" i="5"/>
  <c r="F2140" i="5"/>
  <c r="J2096" i="5"/>
  <c r="E1574" i="5"/>
  <c r="X1574" i="5" s="1"/>
  <c r="AB1890" i="5"/>
  <c r="V1674" i="5"/>
  <c r="G1674" i="5" s="1"/>
  <c r="AB1674" i="5"/>
  <c r="V1656" i="5"/>
  <c r="H1656" i="5" s="1"/>
  <c r="V1540" i="5"/>
  <c r="G1540" i="5" s="1"/>
  <c r="AB1540" i="5"/>
  <c r="E1524" i="5"/>
  <c r="X1524" i="5" s="1"/>
  <c r="F1524" i="5"/>
  <c r="I1524" i="5"/>
  <c r="S2459" i="5"/>
  <c r="S2331" i="5"/>
  <c r="T2331" i="5"/>
  <c r="T1442" i="5"/>
  <c r="S1442" i="5"/>
  <c r="H2284" i="5"/>
  <c r="F2267" i="5"/>
  <c r="I2140" i="5"/>
  <c r="G2119" i="5"/>
  <c r="G2096" i="5"/>
  <c r="G1574" i="5"/>
  <c r="V1765" i="5"/>
  <c r="G1765" i="5" s="1"/>
  <c r="J1747" i="5"/>
  <c r="R1747" i="5"/>
  <c r="H1747" i="5"/>
  <c r="V1727" i="5"/>
  <c r="F1727" i="5" s="1"/>
  <c r="AB1727" i="5"/>
  <c r="R1673" i="5"/>
  <c r="I1673" i="5"/>
  <c r="H1673" i="5"/>
  <c r="F1673" i="5"/>
  <c r="J1673" i="5"/>
  <c r="G1673" i="5"/>
  <c r="E1673" i="5"/>
  <c r="X1673" i="5" s="1"/>
  <c r="E1554" i="5"/>
  <c r="X1554" i="5" s="1"/>
  <c r="F1554" i="5"/>
  <c r="H1554" i="5"/>
  <c r="G1554" i="5"/>
  <c r="I1554" i="5"/>
  <c r="J1554" i="5"/>
  <c r="V1455" i="5"/>
  <c r="F1455" i="5" s="1"/>
  <c r="AB1455" i="5"/>
  <c r="V1437" i="5"/>
  <c r="G1437" i="5" s="1"/>
  <c r="T1477" i="5"/>
  <c r="AB1477" i="5"/>
  <c r="S1477" i="5"/>
  <c r="R2044" i="5"/>
  <c r="H2044" i="5"/>
  <c r="E2044" i="5"/>
  <c r="X2044" i="5" s="1"/>
  <c r="T1459" i="5"/>
  <c r="S1459" i="5"/>
  <c r="E2267" i="5"/>
  <c r="X2267" i="5" s="1"/>
  <c r="I2467" i="5"/>
  <c r="G2431" i="5"/>
  <c r="I2284" i="5"/>
  <c r="I1574" i="5"/>
  <c r="S2043" i="5"/>
  <c r="S1886" i="5"/>
  <c r="V2166" i="5"/>
  <c r="G2166" i="5" s="1"/>
  <c r="AB2166" i="5"/>
  <c r="I2128" i="5"/>
  <c r="J2128" i="5"/>
  <c r="H2128" i="5"/>
  <c r="G2128" i="5"/>
  <c r="R2128" i="5"/>
  <c r="V2108" i="5"/>
  <c r="G2108" i="5" s="1"/>
  <c r="AB2108" i="5"/>
  <c r="G1665" i="5"/>
  <c r="F1665" i="5"/>
  <c r="H1665" i="5"/>
  <c r="J2211" i="5"/>
  <c r="I2211" i="5"/>
  <c r="F2211" i="5"/>
  <c r="G2211" i="5"/>
  <c r="V2137" i="5"/>
  <c r="AB2137" i="5"/>
  <c r="E2081" i="5"/>
  <c r="X2081" i="5" s="1"/>
  <c r="I2081" i="5"/>
  <c r="V1590" i="5"/>
  <c r="G1590" i="5" s="1"/>
  <c r="T1819" i="5"/>
  <c r="AB1819" i="5"/>
  <c r="S1819" i="5"/>
  <c r="T1545" i="5"/>
  <c r="AB1545" i="5"/>
  <c r="S1545" i="5"/>
  <c r="T2491" i="5"/>
  <c r="S2491" i="5"/>
  <c r="AB2491" i="5"/>
  <c r="T2403" i="5"/>
  <c r="AB2403" i="5"/>
  <c r="S2403" i="5"/>
  <c r="T2010" i="5"/>
  <c r="S2010" i="5"/>
  <c r="AB2010" i="5"/>
  <c r="T1458" i="5"/>
  <c r="S1458" i="5"/>
  <c r="AB1458" i="5"/>
  <c r="G2081" i="5"/>
  <c r="AB2341" i="5"/>
  <c r="G2175" i="5"/>
  <c r="H2140" i="5"/>
  <c r="AB2081" i="5"/>
  <c r="AB1996" i="5"/>
  <c r="V1996" i="5"/>
  <c r="G1996" i="5" s="1"/>
  <c r="F1890" i="5"/>
  <c r="I1890" i="5"/>
  <c r="F1492" i="5"/>
  <c r="R1492" i="5"/>
  <c r="J1492" i="5"/>
  <c r="H1492" i="5"/>
  <c r="H1476" i="5"/>
  <c r="R1476" i="5"/>
  <c r="F1476" i="5"/>
  <c r="V1440" i="5"/>
  <c r="G1440" i="5" s="1"/>
  <c r="S2027" i="5"/>
  <c r="AB2027" i="5"/>
  <c r="T2027" i="5"/>
  <c r="T1779" i="5"/>
  <c r="S1779" i="5"/>
  <c r="S1438" i="5"/>
  <c r="T1438" i="5"/>
  <c r="F2284" i="5"/>
  <c r="H2267" i="5"/>
  <c r="R2175" i="5"/>
  <c r="J2140" i="5"/>
  <c r="F1537" i="5"/>
  <c r="H1537" i="5"/>
  <c r="I1537" i="5"/>
  <c r="J1537" i="5"/>
  <c r="R1537" i="5"/>
  <c r="E1537" i="5"/>
  <c r="X1537" i="5" s="1"/>
  <c r="T2222" i="5"/>
  <c r="AB2222" i="5"/>
  <c r="T2114" i="5"/>
  <c r="AB2114" i="5"/>
  <c r="T2062" i="5"/>
  <c r="AB2062" i="5"/>
  <c r="J1665" i="5"/>
  <c r="I2480" i="5"/>
  <c r="F2480" i="5"/>
  <c r="H2467" i="5"/>
  <c r="R2467" i="5"/>
  <c r="R2431" i="5"/>
  <c r="R2284" i="5"/>
  <c r="G2267" i="5"/>
  <c r="G2140" i="5"/>
  <c r="G2467" i="5"/>
  <c r="J2431" i="5"/>
  <c r="G2284" i="5"/>
  <c r="J2355" i="5"/>
  <c r="H2355" i="5"/>
  <c r="F2355" i="5"/>
  <c r="E2355" i="5"/>
  <c r="X2355" i="5" s="1"/>
  <c r="AB1886" i="5"/>
  <c r="V2251" i="5"/>
  <c r="E2251" i="5" s="1"/>
  <c r="X2251" i="5" s="1"/>
  <c r="AB2251" i="5"/>
  <c r="V2194" i="5"/>
  <c r="H2194" i="5" s="1"/>
  <c r="AB2194" i="5"/>
  <c r="H2096" i="5"/>
  <c r="F2096" i="5"/>
  <c r="I2096" i="5"/>
  <c r="H2034" i="5"/>
  <c r="J2034" i="5"/>
  <c r="I2034" i="5"/>
  <c r="F2034" i="5"/>
  <c r="G2034" i="5"/>
  <c r="R2034" i="5"/>
  <c r="E2034" i="5"/>
  <c r="X2034" i="5" s="1"/>
  <c r="H1574" i="5"/>
  <c r="F1574" i="5"/>
  <c r="R1574" i="5"/>
  <c r="T2441" i="5"/>
  <c r="AB2441" i="5"/>
  <c r="S2441" i="5"/>
  <c r="E2175" i="5"/>
  <c r="X2175" i="5" s="1"/>
  <c r="H2081" i="5"/>
  <c r="V2249" i="5"/>
  <c r="G2249" i="5" s="1"/>
  <c r="T2474" i="5"/>
  <c r="AB2474" i="5"/>
  <c r="T1835" i="5"/>
  <c r="AB1835" i="5"/>
  <c r="S1835" i="5"/>
  <c r="T1634" i="5"/>
  <c r="AB1634" i="5"/>
  <c r="S1634" i="5"/>
  <c r="T1615" i="5"/>
  <c r="AB1615" i="5"/>
  <c r="S1615" i="5"/>
  <c r="T1599" i="5"/>
  <c r="S1599" i="5"/>
  <c r="T1441" i="5"/>
  <c r="AB1441" i="5"/>
  <c r="S1441" i="5"/>
  <c r="J2175" i="5"/>
  <c r="H2463" i="5"/>
  <c r="J2463" i="5"/>
  <c r="I2463" i="5"/>
  <c r="R2096" i="5"/>
  <c r="G2072" i="5"/>
  <c r="H2072" i="5"/>
  <c r="E2072" i="5"/>
  <c r="X2072" i="5" s="1"/>
  <c r="AB2284" i="5"/>
  <c r="T2257" i="5"/>
  <c r="S2257" i="5"/>
  <c r="T1921" i="5"/>
  <c r="AB1921" i="5"/>
  <c r="S1921" i="5"/>
  <c r="I2431" i="5"/>
  <c r="H2434" i="5"/>
  <c r="H2379" i="5"/>
  <c r="E2379" i="5"/>
  <c r="X2379" i="5" s="1"/>
  <c r="E2283" i="5"/>
  <c r="X2283" i="5" s="1"/>
  <c r="R2283" i="5"/>
  <c r="E1589" i="5"/>
  <c r="X1589" i="5" s="1"/>
  <c r="S2222" i="5"/>
  <c r="G2298" i="5"/>
  <c r="V1710" i="5"/>
  <c r="AB1710" i="5"/>
  <c r="J1675" i="5"/>
  <c r="I1675" i="5"/>
  <c r="G1492" i="5"/>
  <c r="G1476" i="5"/>
  <c r="AB2026" i="5"/>
  <c r="V2026" i="5"/>
  <c r="T2471" i="5"/>
  <c r="AB2471" i="5"/>
  <c r="S2471" i="5"/>
  <c r="T2223" i="5"/>
  <c r="S2223" i="5"/>
  <c r="S2098" i="5"/>
  <c r="T2098" i="5"/>
  <c r="T2081" i="5"/>
  <c r="S2081" i="5"/>
  <c r="S2063" i="5"/>
  <c r="AB2063" i="5"/>
  <c r="T1990" i="5"/>
  <c r="S1990" i="5"/>
  <c r="T1956" i="5"/>
  <c r="S1956" i="5"/>
  <c r="S1652" i="5"/>
  <c r="T1652" i="5"/>
  <c r="T1632" i="5"/>
  <c r="AB1632" i="5"/>
  <c r="S1632" i="5"/>
  <c r="T1578" i="5"/>
  <c r="AB1578" i="5"/>
  <c r="T1560" i="5"/>
  <c r="S1560" i="5"/>
  <c r="AB1560" i="5"/>
  <c r="V2203" i="5"/>
  <c r="AB2203" i="5"/>
  <c r="V1887" i="5"/>
  <c r="G1887" i="5" s="1"/>
  <c r="E1764" i="5"/>
  <c r="X1764" i="5" s="1"/>
  <c r="H1764" i="5"/>
  <c r="I1764" i="5"/>
  <c r="J1764" i="5"/>
  <c r="V1746" i="5"/>
  <c r="G1746" i="5" s="1"/>
  <c r="V1584" i="5"/>
  <c r="G1584" i="5"/>
  <c r="I1569" i="5"/>
  <c r="R1569" i="5"/>
  <c r="F1569" i="5"/>
  <c r="H1569" i="5"/>
  <c r="R1473" i="5"/>
  <c r="E1473" i="5"/>
  <c r="X1473" i="5" s="1"/>
  <c r="I1454" i="5"/>
  <c r="J1454" i="5"/>
  <c r="E1454" i="5"/>
  <c r="X1454" i="5" s="1"/>
  <c r="I1473" i="5"/>
  <c r="V1902" i="5"/>
  <c r="G1902" i="5" s="1"/>
  <c r="AB1902" i="5"/>
  <c r="V1816" i="5"/>
  <c r="G1816" i="5" s="1"/>
  <c r="AB1816" i="5"/>
  <c r="V1763" i="5"/>
  <c r="G1763" i="5" s="1"/>
  <c r="V1725" i="5"/>
  <c r="G1725" i="5" s="1"/>
  <c r="V1522" i="5"/>
  <c r="G1522" i="5" s="1"/>
  <c r="G1454" i="5"/>
  <c r="F1473" i="5"/>
  <c r="I2384" i="5"/>
  <c r="J2384" i="5"/>
  <c r="I1936" i="5"/>
  <c r="F1936" i="5"/>
  <c r="I1919" i="5"/>
  <c r="V1901" i="5"/>
  <c r="G1901" i="5" s="1"/>
  <c r="AB1901" i="5"/>
  <c r="E1885" i="5"/>
  <c r="X1885" i="5" s="1"/>
  <c r="G1885" i="5"/>
  <c r="H1885" i="5"/>
  <c r="R1885" i="5"/>
  <c r="V1851" i="5"/>
  <c r="AB1851" i="5"/>
  <c r="V1744" i="5"/>
  <c r="AB1744" i="5"/>
  <c r="V1724" i="5"/>
  <c r="G1724" i="5" s="1"/>
  <c r="AB1724" i="5"/>
  <c r="R1521" i="5"/>
  <c r="H1521" i="5"/>
  <c r="J1521" i="5"/>
  <c r="I1521" i="5"/>
  <c r="J1503" i="5"/>
  <c r="E1503" i="5"/>
  <c r="X1503" i="5" s="1"/>
  <c r="I1435" i="5"/>
  <c r="H1435" i="5"/>
  <c r="F1435" i="5"/>
  <c r="J2365" i="5"/>
  <c r="R2365" i="5"/>
  <c r="V1990" i="5"/>
  <c r="G1990" i="5" s="1"/>
  <c r="V1867" i="5"/>
  <c r="E1867" i="5" s="1"/>
  <c r="X1867" i="5" s="1"/>
  <c r="AB1867" i="5"/>
  <c r="V1832" i="5"/>
  <c r="G1832" i="5" s="1"/>
  <c r="R1615" i="5"/>
  <c r="J1615" i="5"/>
  <c r="E1615" i="5"/>
  <c r="X1615" i="5" s="1"/>
  <c r="H1597" i="5"/>
  <c r="E1597" i="5"/>
  <c r="X1597" i="5" s="1"/>
  <c r="E1536" i="5"/>
  <c r="X1536" i="5" s="1"/>
  <c r="G1536" i="5"/>
  <c r="G1521" i="5"/>
  <c r="R1764" i="5"/>
  <c r="H1900" i="5"/>
  <c r="F1764" i="5"/>
  <c r="F1615" i="5"/>
  <c r="F1454" i="5"/>
  <c r="G1435" i="5"/>
  <c r="H2475" i="5"/>
  <c r="E2475" i="5"/>
  <c r="X2475" i="5" s="1"/>
  <c r="V2023" i="5"/>
  <c r="G2023" i="5" s="1"/>
  <c r="AB1917" i="5"/>
  <c r="V1917" i="5"/>
  <c r="G1917" i="5" s="1"/>
  <c r="G1778" i="5"/>
  <c r="I1632" i="5"/>
  <c r="J1632" i="5"/>
  <c r="E2290" i="5"/>
  <c r="X2290" i="5" s="1"/>
  <c r="I1900" i="5"/>
  <c r="G1764" i="5"/>
  <c r="I1615" i="5"/>
  <c r="R1454" i="5"/>
  <c r="AB1832" i="5"/>
  <c r="V2419" i="5"/>
  <c r="AB2419" i="5"/>
  <c r="F2022" i="5"/>
  <c r="E2022" i="5"/>
  <c r="X2022" i="5" s="1"/>
  <c r="V1988" i="5"/>
  <c r="AB1988" i="5"/>
  <c r="V1951" i="5"/>
  <c r="G1951" i="5" s="1"/>
  <c r="AB1951" i="5"/>
  <c r="V1916" i="5"/>
  <c r="AB1916" i="5"/>
  <c r="J1759" i="5"/>
  <c r="H1759" i="5"/>
  <c r="V2247" i="5"/>
  <c r="R2247" i="5" s="1"/>
  <c r="V1967" i="5"/>
  <c r="V1932" i="5"/>
  <c r="AB1932" i="5"/>
  <c r="T2130" i="5"/>
  <c r="S2130" i="5"/>
  <c r="T1815" i="5"/>
  <c r="S1815" i="5"/>
  <c r="T1796" i="5"/>
  <c r="S1796" i="5"/>
  <c r="AB1473" i="5"/>
  <c r="T1473" i="5"/>
  <c r="S1473" i="5"/>
  <c r="T1454" i="5"/>
  <c r="S1454" i="5"/>
  <c r="AB1454" i="5"/>
  <c r="V2390" i="5"/>
  <c r="V2264" i="5"/>
  <c r="G2264" i="5" s="1"/>
  <c r="V2077" i="5"/>
  <c r="V2018" i="5"/>
  <c r="F2018" i="5" s="1"/>
  <c r="AB2018" i="5"/>
  <c r="R1931" i="5"/>
  <c r="J1931" i="5"/>
  <c r="AB1631" i="5"/>
  <c r="G1631" i="5"/>
  <c r="G1613" i="5"/>
  <c r="R1613" i="5"/>
  <c r="F1613" i="5"/>
  <c r="V1550" i="5"/>
  <c r="G1550" i="5" s="1"/>
  <c r="T2311" i="5"/>
  <c r="S2311" i="5"/>
  <c r="AB2311" i="5"/>
  <c r="T2273" i="5"/>
  <c r="S2273" i="5"/>
  <c r="T2255" i="5"/>
  <c r="S2255" i="5"/>
  <c r="AB2255" i="5"/>
  <c r="T2078" i="5"/>
  <c r="S2078" i="5"/>
  <c r="T2024" i="5"/>
  <c r="AB2024" i="5"/>
  <c r="S2024" i="5"/>
  <c r="T1849" i="5"/>
  <c r="S1849" i="5"/>
  <c r="AB1849" i="5"/>
  <c r="T1668" i="5"/>
  <c r="AB1668" i="5"/>
  <c r="T1490" i="5"/>
  <c r="S1490" i="5"/>
  <c r="V2115" i="5"/>
  <c r="AB2115" i="5"/>
  <c r="V2050" i="5"/>
  <c r="AB2050" i="5"/>
  <c r="I2017" i="5"/>
  <c r="R2017" i="5"/>
  <c r="V1948" i="5"/>
  <c r="G1948" i="5" s="1"/>
  <c r="V1845" i="5"/>
  <c r="G1845" i="5" s="1"/>
  <c r="T2328" i="5"/>
  <c r="S2328" i="5"/>
  <c r="T2272" i="5"/>
  <c r="S2272" i="5"/>
  <c r="AB2272" i="5"/>
  <c r="T1882" i="5"/>
  <c r="AB1882" i="5"/>
  <c r="T1722" i="5"/>
  <c r="S1722" i="5"/>
  <c r="T1667" i="5"/>
  <c r="AB1667" i="5"/>
  <c r="T1593" i="5"/>
  <c r="S1593" i="5"/>
  <c r="R1983" i="5"/>
  <c r="E1983" i="5"/>
  <c r="X1983" i="5" s="1"/>
  <c r="V1680" i="5"/>
  <c r="AB1680" i="5"/>
  <c r="V1646" i="5"/>
  <c r="AB1646" i="5"/>
  <c r="S2414" i="5"/>
  <c r="T2414" i="5"/>
  <c r="S2378" i="5"/>
  <c r="AB2378" i="5"/>
  <c r="T2327" i="5"/>
  <c r="S2327" i="5"/>
  <c r="AB2327" i="5"/>
  <c r="T2309" i="5"/>
  <c r="S2309" i="5"/>
  <c r="T2253" i="5"/>
  <c r="S2253" i="5"/>
  <c r="T1812" i="5"/>
  <c r="S1812" i="5"/>
  <c r="T1721" i="5"/>
  <c r="S1721" i="5"/>
  <c r="T1703" i="5"/>
  <c r="S1703" i="5"/>
  <c r="T1686" i="5"/>
  <c r="S1686" i="5"/>
  <c r="V2334" i="5"/>
  <c r="AB2334" i="5"/>
  <c r="V1911" i="5"/>
  <c r="G1911" i="5" s="1"/>
  <c r="V1715" i="5"/>
  <c r="AB1715" i="5"/>
  <c r="AB1698" i="5"/>
  <c r="V1698" i="5"/>
  <c r="G1698" i="5"/>
  <c r="R1679" i="5"/>
  <c r="I1679" i="5"/>
  <c r="R1517" i="5"/>
  <c r="H1517" i="5"/>
  <c r="J1517" i="5"/>
  <c r="S2431" i="5"/>
  <c r="AB2431" i="5"/>
  <c r="T2431" i="5"/>
  <c r="T2377" i="5"/>
  <c r="S2377" i="5"/>
  <c r="AB2271" i="5"/>
  <c r="S2271" i="5"/>
  <c r="T1829" i="5"/>
  <c r="S1829" i="5"/>
  <c r="AB1829" i="5"/>
  <c r="T1811" i="5"/>
  <c r="AB1811" i="5"/>
  <c r="S1811" i="5"/>
  <c r="AB2424" i="5"/>
  <c r="V2424" i="5"/>
  <c r="V1547" i="5"/>
  <c r="G1547" i="5" s="1"/>
  <c r="S1830" i="5"/>
  <c r="T2270" i="5"/>
  <c r="S2270" i="5"/>
  <c r="T2143" i="5"/>
  <c r="AB2143" i="5"/>
  <c r="S2143" i="5"/>
  <c r="S1897" i="5"/>
  <c r="T1897" i="5"/>
  <c r="T1828" i="5"/>
  <c r="AB1828" i="5"/>
  <c r="T1810" i="5"/>
  <c r="S1810" i="5"/>
  <c r="I1809" i="5"/>
  <c r="V1733" i="5"/>
  <c r="G1733" i="5" s="1"/>
  <c r="AB1678" i="5"/>
  <c r="J1662" i="5"/>
  <c r="I1662" i="5"/>
  <c r="V1560" i="5"/>
  <c r="G1560" i="5" s="1"/>
  <c r="S1947" i="5"/>
  <c r="AB1947" i="5"/>
  <c r="T1947" i="5"/>
  <c r="G1519" i="5"/>
  <c r="V1928" i="5"/>
  <c r="AB1928" i="5"/>
  <c r="V1648" i="5"/>
  <c r="AB1568" i="5"/>
  <c r="V1568" i="5"/>
  <c r="I1568" i="5" s="1"/>
  <c r="V1491" i="5"/>
  <c r="G1491" i="5" s="1"/>
  <c r="E1475" i="5"/>
  <c r="X1475" i="5" s="1"/>
  <c r="T2443" i="5"/>
  <c r="S2443" i="5"/>
  <c r="T2358" i="5"/>
  <c r="AB2358" i="5"/>
  <c r="S2358" i="5"/>
  <c r="T2323" i="5"/>
  <c r="S2323" i="5"/>
  <c r="T2304" i="5"/>
  <c r="AB2304" i="5"/>
  <c r="T2107" i="5"/>
  <c r="S2107" i="5"/>
  <c r="S1948" i="5"/>
  <c r="AB1948" i="5"/>
  <c r="T1948" i="5"/>
  <c r="T1881" i="5"/>
  <c r="AB1881" i="5"/>
  <c r="T1865" i="5"/>
  <c r="S1865" i="5"/>
  <c r="AB1831" i="5"/>
  <c r="S1831" i="5"/>
  <c r="T1778" i="5"/>
  <c r="S1670" i="5"/>
  <c r="T1670" i="5"/>
  <c r="T1577" i="5"/>
  <c r="S1577" i="5"/>
  <c r="T1559" i="5"/>
  <c r="S1559" i="5"/>
  <c r="T1474" i="5"/>
  <c r="S1474" i="5"/>
  <c r="AB1474" i="5"/>
  <c r="T1439" i="5"/>
  <c r="AB1439" i="5"/>
  <c r="AB1549" i="5"/>
  <c r="AB1452" i="5"/>
  <c r="V2385" i="5"/>
  <c r="AB2385" i="5"/>
  <c r="AB2332" i="5"/>
  <c r="AB1909" i="5"/>
  <c r="V1909" i="5"/>
  <c r="T2339" i="5"/>
  <c r="S2339" i="5"/>
  <c r="AB2339" i="5"/>
  <c r="S2285" i="5"/>
  <c r="AB2285" i="5"/>
  <c r="AB2000" i="5"/>
  <c r="T2000" i="5"/>
  <c r="T1847" i="5"/>
  <c r="S1847" i="5"/>
  <c r="T1650" i="5"/>
  <c r="S1650" i="5"/>
  <c r="T1525" i="5"/>
  <c r="S1525" i="5"/>
  <c r="T1508" i="5"/>
  <c r="S1508" i="5"/>
  <c r="AB1508" i="5"/>
  <c r="V2345" i="5"/>
  <c r="AB2345" i="5"/>
  <c r="R1564" i="5"/>
  <c r="J1564" i="5"/>
  <c r="T2191" i="5"/>
  <c r="AB2191" i="5"/>
  <c r="T2049" i="5"/>
  <c r="AB2049" i="5"/>
  <c r="T2013" i="5"/>
  <c r="S2013" i="5"/>
  <c r="AB1645" i="5"/>
  <c r="T1645" i="5"/>
  <c r="T1626" i="5"/>
  <c r="S1626" i="5"/>
  <c r="T1572" i="5"/>
  <c r="S1572" i="5"/>
  <c r="V1872" i="5"/>
  <c r="AB1872" i="5"/>
  <c r="AB2154" i="5"/>
  <c r="T1927" i="5"/>
  <c r="S1927" i="5"/>
  <c r="AB1911" i="5"/>
  <c r="T1718" i="5"/>
  <c r="AB1718" i="5"/>
  <c r="S1663" i="5"/>
  <c r="T1663" i="5"/>
  <c r="AB1663" i="5"/>
  <c r="V1888" i="5"/>
  <c r="AB1888" i="5"/>
  <c r="V1871" i="5"/>
  <c r="AB1871" i="5"/>
  <c r="G1548" i="5"/>
  <c r="T2208" i="5"/>
  <c r="AB2208" i="5"/>
  <c r="T2171" i="5"/>
  <c r="S2171" i="5"/>
  <c r="AB2171" i="5"/>
  <c r="S2065" i="5"/>
  <c r="T2065" i="5"/>
  <c r="T2030" i="5"/>
  <c r="S2030" i="5"/>
  <c r="T1942" i="5"/>
  <c r="S1942" i="5"/>
  <c r="AB1836" i="5"/>
  <c r="V1836" i="5"/>
  <c r="AB1926" i="5"/>
  <c r="S1753" i="5"/>
  <c r="T1753" i="5"/>
  <c r="V2167" i="5"/>
  <c r="AB2167" i="5"/>
  <c r="S2145" i="5"/>
  <c r="T2145" i="5"/>
  <c r="T1973" i="5"/>
  <c r="AB1973" i="5"/>
  <c r="T1769" i="5"/>
  <c r="S1769" i="5"/>
  <c r="T1720" i="5"/>
  <c r="S1720" i="5"/>
  <c r="T1702" i="5"/>
  <c r="S1702" i="5"/>
  <c r="AB1702" i="5"/>
  <c r="T1685" i="5"/>
  <c r="AB1685" i="5"/>
  <c r="S1685" i="5"/>
  <c r="T1574" i="5"/>
  <c r="S1574" i="5"/>
  <c r="T1556" i="5"/>
  <c r="S1556" i="5"/>
  <c r="AB1507" i="5"/>
  <c r="S1507" i="5"/>
  <c r="V1793" i="5"/>
  <c r="AB1793" i="5"/>
  <c r="T2472" i="5"/>
  <c r="S2472" i="5"/>
  <c r="T2060" i="5"/>
  <c r="S2060" i="5"/>
  <c r="T1887" i="5"/>
  <c r="S1887" i="5"/>
  <c r="AB1887" i="5"/>
  <c r="S1737" i="5"/>
  <c r="AB1737" i="5"/>
  <c r="T1719" i="5"/>
  <c r="AB1719" i="5"/>
  <c r="T1573" i="5"/>
  <c r="S1573" i="5"/>
  <c r="AB1573" i="5"/>
  <c r="V1908" i="5"/>
  <c r="AB1908" i="5"/>
  <c r="S2262" i="5"/>
  <c r="T2262" i="5"/>
  <c r="T2245" i="5"/>
  <c r="AB2245" i="5"/>
  <c r="AB2229" i="5"/>
  <c r="T2142" i="5"/>
  <c r="S2142" i="5"/>
  <c r="T2109" i="5"/>
  <c r="S2109" i="5"/>
  <c r="T2023" i="5"/>
  <c r="S2023" i="5"/>
  <c r="AB2023" i="5"/>
  <c r="T1752" i="5"/>
  <c r="AB1752" i="5"/>
  <c r="T1735" i="5"/>
  <c r="AB1735" i="5"/>
  <c r="T1644" i="5"/>
  <c r="AB1644" i="5"/>
  <c r="S1644" i="5"/>
  <c r="T1608" i="5"/>
  <c r="AB1608" i="5"/>
  <c r="T1590" i="5"/>
  <c r="S1590" i="5"/>
  <c r="AB1590" i="5"/>
  <c r="V1790" i="5"/>
  <c r="AB1790" i="5"/>
  <c r="AB2059" i="5"/>
  <c r="T2244" i="5"/>
  <c r="T2211" i="5"/>
  <c r="T2076" i="5"/>
  <c r="AB2076" i="5"/>
  <c r="T1935" i="5"/>
  <c r="AB1935" i="5"/>
  <c r="T1869" i="5"/>
  <c r="S1869" i="5"/>
  <c r="AB1834" i="5"/>
  <c r="T1817" i="5"/>
  <c r="S1817" i="5"/>
  <c r="T1751" i="5"/>
  <c r="T1716" i="5"/>
  <c r="S1716" i="5"/>
  <c r="S1607" i="5"/>
  <c r="AB1607" i="5"/>
  <c r="AB2316" i="5"/>
  <c r="S2316" i="5"/>
  <c r="T2316" i="5"/>
  <c r="AB2158" i="5"/>
  <c r="AB2124" i="5"/>
  <c r="S2124" i="5"/>
  <c r="T1884" i="5"/>
  <c r="S1884" i="5"/>
  <c r="T1833" i="5"/>
  <c r="AB1833" i="5"/>
  <c r="T1799" i="5"/>
  <c r="S1799" i="5"/>
  <c r="AB2254" i="5"/>
  <c r="T2503" i="5"/>
  <c r="S2503" i="5"/>
  <c r="T2243" i="5"/>
  <c r="S2243" i="5"/>
  <c r="T2192" i="5"/>
  <c r="S2192" i="5"/>
  <c r="AB2192" i="5"/>
  <c r="T2174" i="5"/>
  <c r="S2174" i="5"/>
  <c r="AB2174" i="5"/>
  <c r="T1679" i="5"/>
  <c r="AB1679" i="5"/>
  <c r="T2447" i="5"/>
  <c r="S2447" i="5"/>
  <c r="T2430" i="5"/>
  <c r="S2430" i="5"/>
  <c r="T2379" i="5"/>
  <c r="S2379" i="5"/>
  <c r="AB2364" i="5"/>
  <c r="T2296" i="5"/>
  <c r="S2296" i="5"/>
  <c r="T2162" i="5"/>
  <c r="S2162" i="5"/>
  <c r="T1999" i="5"/>
  <c r="S1999" i="5"/>
  <c r="T1854" i="5"/>
  <c r="AB1854" i="5"/>
  <c r="AB1837" i="5"/>
  <c r="S1837" i="5"/>
  <c r="T1738" i="5"/>
  <c r="AB1738" i="5"/>
  <c r="T1635" i="5"/>
  <c r="S1635" i="5"/>
  <c r="AB1448" i="5"/>
  <c r="V1853" i="5"/>
  <c r="AB1853" i="5"/>
  <c r="AB1559" i="5"/>
  <c r="V1499" i="5"/>
  <c r="E1499" i="5" s="1"/>
  <c r="X1499" i="5" s="1"/>
  <c r="S2134" i="5"/>
  <c r="T2452" i="5"/>
  <c r="T2268" i="5"/>
  <c r="T2252" i="5"/>
  <c r="T2054" i="5"/>
  <c r="T1971" i="5"/>
  <c r="AB1971" i="5"/>
  <c r="T1877" i="5"/>
  <c r="AB1877" i="5"/>
  <c r="T1606" i="5"/>
  <c r="S1606" i="5"/>
  <c r="T1554" i="5"/>
  <c r="AB1554" i="5"/>
  <c r="T1538" i="5"/>
  <c r="S1538" i="5"/>
  <c r="AB1522" i="5"/>
  <c r="S1522" i="5"/>
  <c r="T1488" i="5"/>
  <c r="AB1488" i="5"/>
  <c r="S1488" i="5"/>
  <c r="AB1652" i="5"/>
  <c r="T1775" i="5"/>
  <c r="AB1775" i="5"/>
  <c r="T1622" i="5"/>
  <c r="S1622" i="5"/>
  <c r="T1521" i="5"/>
  <c r="AB1521" i="5"/>
  <c r="T1470" i="5"/>
  <c r="S1470" i="5"/>
  <c r="V2386" i="5"/>
  <c r="AB2386" i="5"/>
  <c r="S2368" i="5"/>
  <c r="T2499" i="5"/>
  <c r="S2499" i="5"/>
  <c r="S2451" i="5"/>
  <c r="AB2451" i="5"/>
  <c r="T2383" i="5"/>
  <c r="S2383" i="5"/>
  <c r="T2367" i="5"/>
  <c r="AB2367" i="5"/>
  <c r="T2166" i="5"/>
  <c r="S2166" i="5"/>
  <c r="T2002" i="5"/>
  <c r="T1774" i="5"/>
  <c r="S1774" i="5"/>
  <c r="T1759" i="5"/>
  <c r="AB1759" i="5"/>
  <c r="T1743" i="5"/>
  <c r="AB1743" i="5"/>
  <c r="S1743" i="5"/>
  <c r="AB1553" i="5"/>
  <c r="S1537" i="5"/>
  <c r="AB1537" i="5"/>
  <c r="T1504" i="5"/>
  <c r="S1504" i="5"/>
  <c r="T1469" i="5"/>
  <c r="S1469" i="5"/>
  <c r="T2498" i="5"/>
  <c r="S2498" i="5"/>
  <c r="T2399" i="5"/>
  <c r="AB2399" i="5"/>
  <c r="S2399" i="5"/>
  <c r="T2318" i="5"/>
  <c r="AB2318" i="5"/>
  <c r="T2300" i="5"/>
  <c r="AB2300" i="5"/>
  <c r="T2165" i="5"/>
  <c r="S2165" i="5"/>
  <c r="T1773" i="5"/>
  <c r="S1773" i="5"/>
  <c r="T1758" i="5"/>
  <c r="S1758" i="5"/>
  <c r="T1638" i="5"/>
  <c r="AB1638" i="5"/>
  <c r="T1603" i="5"/>
  <c r="S1603" i="5"/>
  <c r="T1569" i="5"/>
  <c r="S1569" i="5"/>
  <c r="T1486" i="5"/>
  <c r="AB1486" i="5"/>
  <c r="AB2472" i="5"/>
  <c r="AB2197" i="5"/>
  <c r="AB1496" i="5"/>
  <c r="AB2129" i="5"/>
  <c r="T2416" i="5"/>
  <c r="T2233" i="5"/>
  <c r="S2233" i="5"/>
  <c r="T1936" i="5"/>
  <c r="S1936" i="5"/>
  <c r="T1708" i="5"/>
  <c r="AB1708" i="5"/>
  <c r="T1519" i="5"/>
  <c r="AB1519" i="5"/>
  <c r="T2333" i="5"/>
  <c r="S2333" i="5"/>
  <c r="S2249" i="5"/>
  <c r="T2249" i="5"/>
  <c r="AB2084" i="5"/>
  <c r="T2084" i="5"/>
  <c r="T1983" i="5"/>
  <c r="S1983" i="5"/>
  <c r="T1584" i="5"/>
  <c r="AB1584" i="5"/>
  <c r="T1567" i="5"/>
  <c r="AB1567" i="5"/>
  <c r="T1518" i="5"/>
  <c r="AB1518" i="5"/>
  <c r="S1518" i="5"/>
  <c r="T1501" i="5"/>
  <c r="AB1501" i="5"/>
  <c r="T1484" i="5"/>
  <c r="S1484" i="5"/>
  <c r="AB1484" i="5"/>
  <c r="AB2161" i="5"/>
  <c r="AB2032" i="5"/>
  <c r="AB1894" i="5"/>
  <c r="T2501" i="5"/>
  <c r="T2454" i="5"/>
  <c r="T2438" i="5"/>
  <c r="T2219" i="5"/>
  <c r="T1858" i="5"/>
  <c r="AB1818" i="5"/>
  <c r="T2329" i="5"/>
  <c r="AB1542" i="5"/>
  <c r="AB1539" i="5"/>
  <c r="B12" i="3"/>
  <c r="B8" i="3"/>
  <c r="D5" i="7"/>
  <c r="C6" i="3"/>
  <c r="J25" i="6"/>
  <c r="B6" i="4"/>
  <c r="B17" i="4"/>
  <c r="A9" i="6" s="1"/>
  <c r="C24" i="3"/>
  <c r="J2" i="5"/>
  <c r="B31" i="3"/>
  <c r="J39" i="6"/>
  <c r="I32" i="6"/>
  <c r="A65" i="2"/>
  <c r="B7" i="4"/>
  <c r="A63" i="2"/>
  <c r="I36" i="6"/>
  <c r="I24" i="6"/>
  <c r="J35" i="6"/>
  <c r="B16" i="3"/>
  <c r="J11" i="6"/>
  <c r="C16" i="3"/>
  <c r="C4" i="8"/>
  <c r="B28" i="4"/>
  <c r="B34" i="4" s="1"/>
  <c r="A21" i="6" s="1"/>
  <c r="J50" i="6"/>
  <c r="A53" i="2"/>
  <c r="B15" i="4"/>
  <c r="A7" i="6" s="1"/>
  <c r="J42" i="6"/>
  <c r="C31" i="3"/>
  <c r="C4" i="5"/>
  <c r="F69" i="6" s="1"/>
  <c r="J58" i="6"/>
  <c r="B22" i="3"/>
  <c r="C23" i="3"/>
  <c r="J34" i="6"/>
  <c r="B14" i="3"/>
  <c r="C19" i="3"/>
  <c r="J22" i="6"/>
  <c r="C3" i="3"/>
  <c r="I45" i="6"/>
  <c r="B13" i="4"/>
  <c r="B2" i="3"/>
  <c r="A52" i="2"/>
  <c r="A3" i="2"/>
  <c r="J44" i="6"/>
  <c r="I22" i="6"/>
  <c r="B9" i="3"/>
  <c r="J46" i="6"/>
  <c r="D3" i="6"/>
  <c r="I27" i="6"/>
  <c r="I4" i="5"/>
  <c r="J26" i="6"/>
  <c r="G25" i="4"/>
  <c r="G31" i="4" s="1"/>
  <c r="I19" i="6"/>
  <c r="B2006" i="7"/>
  <c r="B18" i="4"/>
  <c r="A10" i="6" s="1"/>
  <c r="B74" i="4"/>
  <c r="A53" i="6" s="1"/>
  <c r="J32" i="6"/>
  <c r="J56" i="6"/>
  <c r="A1" i="8"/>
  <c r="B4" i="5"/>
  <c r="B26" i="4"/>
  <c r="A14" i="6" s="1"/>
  <c r="A34" i="2"/>
  <c r="J21" i="6"/>
  <c r="A41" i="2"/>
  <c r="C17" i="3"/>
  <c r="I5" i="6"/>
  <c r="A24" i="2"/>
  <c r="A39" i="2"/>
  <c r="L66" i="6"/>
  <c r="A21" i="2"/>
  <c r="J40" i="6"/>
  <c r="B10" i="4"/>
  <c r="A6" i="6" s="1"/>
  <c r="J55" i="6"/>
  <c r="I67" i="6"/>
  <c r="B73" i="4"/>
  <c r="B27" i="4"/>
  <c r="A15" i="6" s="1"/>
  <c r="B27" i="3"/>
  <c r="A50" i="2"/>
  <c r="A29" i="2"/>
  <c r="J10" i="6"/>
  <c r="A71" i="2"/>
  <c r="A32" i="2"/>
  <c r="A12" i="2"/>
  <c r="H4" i="8"/>
  <c r="B19" i="3"/>
  <c r="A15" i="2"/>
  <c r="C4" i="3"/>
  <c r="I64" i="6"/>
  <c r="A44" i="2"/>
  <c r="K4" i="5"/>
  <c r="A45" i="2"/>
  <c r="I35" i="6"/>
  <c r="B11" i="3"/>
  <c r="P4" i="5"/>
  <c r="E4" i="8"/>
  <c r="J62" i="6"/>
  <c r="B7" i="3"/>
  <c r="C15" i="3"/>
  <c r="J52" i="6"/>
  <c r="C7" i="3"/>
  <c r="I34" i="6"/>
  <c r="C2" i="3"/>
  <c r="J4" i="6"/>
  <c r="I14" i="6"/>
  <c r="I41" i="6"/>
  <c r="G4" i="5"/>
  <c r="B47" i="4"/>
  <c r="A32" i="6" s="1"/>
  <c r="I65" i="6"/>
  <c r="B24" i="3"/>
  <c r="I21" i="6"/>
  <c r="J47" i="6"/>
  <c r="J66" i="6"/>
  <c r="A30" i="2"/>
  <c r="B4" i="3"/>
  <c r="B23" i="3"/>
  <c r="B15" i="3"/>
  <c r="I63" i="6"/>
  <c r="I42" i="6"/>
  <c r="J41" i="6"/>
  <c r="B3" i="3"/>
  <c r="B10" i="3"/>
  <c r="I12" i="6"/>
  <c r="I11" i="6"/>
  <c r="C11" i="6" s="1"/>
  <c r="J24" i="6"/>
  <c r="O4" i="5"/>
  <c r="I57" i="6"/>
  <c r="J31" i="6"/>
  <c r="J51" i="6"/>
  <c r="B20" i="3"/>
  <c r="B22" i="4"/>
  <c r="A12" i="6" s="1"/>
  <c r="I40" i="6"/>
  <c r="J64" i="6"/>
  <c r="A13" i="2"/>
  <c r="R250" i="5"/>
  <c r="R139" i="5"/>
  <c r="R40" i="5"/>
  <c r="R33" i="5"/>
  <c r="R86" i="5"/>
  <c r="R59" i="5"/>
  <c r="R57" i="5"/>
  <c r="R56" i="5"/>
  <c r="X161" i="5"/>
  <c r="X162" i="5"/>
  <c r="R158" i="5"/>
  <c r="X158" i="5"/>
  <c r="R157" i="5"/>
  <c r="X157" i="5"/>
  <c r="X151" i="5"/>
  <c r="X160" i="5"/>
  <c r="R159" i="5"/>
  <c r="X159" i="5"/>
  <c r="X156" i="5"/>
  <c r="X153" i="5"/>
  <c r="X152" i="5"/>
  <c r="X149" i="5"/>
  <c r="X155" i="5"/>
  <c r="R149" i="5"/>
  <c r="R155" i="5"/>
  <c r="R160" i="5"/>
  <c r="R144" i="5"/>
  <c r="R127" i="5"/>
  <c r="R109" i="5"/>
  <c r="R70" i="5"/>
  <c r="R84" i="5"/>
  <c r="R18" i="5"/>
  <c r="R17" i="5"/>
  <c r="H6" i="6"/>
  <c r="D6" i="6" s="1"/>
  <c r="H2406" i="5"/>
  <c r="F2406" i="5"/>
  <c r="I2406" i="5"/>
  <c r="T2056" i="5"/>
  <c r="AB2056" i="5"/>
  <c r="R2273" i="5"/>
  <c r="F2273" i="5"/>
  <c r="J2273" i="5"/>
  <c r="S2482" i="5"/>
  <c r="T2482" i="5"/>
  <c r="AB2482" i="5"/>
  <c r="F2417" i="5"/>
  <c r="I2417" i="5"/>
  <c r="H2417" i="5"/>
  <c r="J2417" i="5"/>
  <c r="G1685" i="5"/>
  <c r="J1685" i="5"/>
  <c r="H1685" i="5"/>
  <c r="G2417" i="5"/>
  <c r="R2456" i="5"/>
  <c r="E2333" i="5"/>
  <c r="X2333" i="5" s="1"/>
  <c r="G1502" i="5"/>
  <c r="R1502" i="5"/>
  <c r="H1502" i="5"/>
  <c r="S2056" i="5"/>
  <c r="E1956" i="5"/>
  <c r="X1956" i="5" s="1"/>
  <c r="R1956" i="5"/>
  <c r="J1956" i="5"/>
  <c r="F1956" i="5"/>
  <c r="H1956" i="5"/>
  <c r="I1956" i="5"/>
  <c r="I1486" i="5"/>
  <c r="G1486" i="5"/>
  <c r="H1486" i="5"/>
  <c r="J1486" i="5"/>
  <c r="R1486" i="5"/>
  <c r="F1486" i="5"/>
  <c r="E1486" i="5"/>
  <c r="X1486" i="5" s="1"/>
  <c r="V1470" i="5"/>
  <c r="H1470" i="5" s="1"/>
  <c r="AB1470" i="5"/>
  <c r="V1840" i="5"/>
  <c r="G1840" i="5" s="1"/>
  <c r="AB1840" i="5"/>
  <c r="AB258" i="5"/>
  <c r="E2456" i="5"/>
  <c r="X2456" i="5" s="1"/>
  <c r="J2414" i="5"/>
  <c r="G2414" i="5"/>
  <c r="H2414" i="5"/>
  <c r="F2414" i="5"/>
  <c r="I1854" i="5"/>
  <c r="R1854" i="5"/>
  <c r="G1854" i="5"/>
  <c r="E1854" i="5"/>
  <c r="X1854" i="5" s="1"/>
  <c r="J2456" i="5"/>
  <c r="V2500" i="5"/>
  <c r="R2500" i="5" s="1"/>
  <c r="G2035" i="5"/>
  <c r="I2035" i="5"/>
  <c r="R2035" i="5"/>
  <c r="H2035" i="5"/>
  <c r="G1957" i="5"/>
  <c r="F1957" i="5"/>
  <c r="H1957" i="5"/>
  <c r="J1957" i="5"/>
  <c r="I1957" i="5"/>
  <c r="R1957" i="5"/>
  <c r="E1957" i="5"/>
  <c r="X1957" i="5" s="1"/>
  <c r="F1791" i="5"/>
  <c r="I1791" i="5"/>
  <c r="H2456" i="5"/>
  <c r="E2422" i="5"/>
  <c r="X2422" i="5" s="1"/>
  <c r="R2333" i="5"/>
  <c r="E2273" i="5"/>
  <c r="X2273" i="5" s="1"/>
  <c r="I2414" i="5"/>
  <c r="F1663" i="5"/>
  <c r="H1663" i="5"/>
  <c r="R1663" i="5"/>
  <c r="G1663" i="5"/>
  <c r="I1663" i="5"/>
  <c r="V1516" i="5"/>
  <c r="G1516" i="5" s="1"/>
  <c r="AB1516" i="5"/>
  <c r="J2476" i="5"/>
  <c r="F2456" i="5"/>
  <c r="G2422" i="5"/>
  <c r="I2333" i="5"/>
  <c r="I2273" i="5"/>
  <c r="F2389" i="5"/>
  <c r="H2389" i="5"/>
  <c r="E1791" i="5"/>
  <c r="X1791" i="5" s="1"/>
  <c r="F64" i="6"/>
  <c r="G5" i="6"/>
  <c r="H5" i="6" s="1"/>
  <c r="D5" i="6" s="1"/>
  <c r="AB2463" i="5"/>
  <c r="G2463" i="5"/>
  <c r="V2296" i="5"/>
  <c r="G2296" i="5" s="1"/>
  <c r="AB2296" i="5"/>
  <c r="R2211" i="5"/>
  <c r="E2211" i="5"/>
  <c r="X2211" i="5" s="1"/>
  <c r="I2002" i="5"/>
  <c r="R2002" i="5"/>
  <c r="G2002" i="5"/>
  <c r="H2002" i="5"/>
  <c r="F2002" i="5"/>
  <c r="J2002" i="5"/>
  <c r="E2002" i="5"/>
  <c r="X2002" i="5" s="1"/>
  <c r="H1971" i="5"/>
  <c r="G1971" i="5"/>
  <c r="F1971" i="5"/>
  <c r="I1971" i="5"/>
  <c r="J1971" i="5"/>
  <c r="R1971" i="5"/>
  <c r="E1971" i="5"/>
  <c r="X1971" i="5" s="1"/>
  <c r="G1474" i="5"/>
  <c r="F1474" i="5"/>
  <c r="H1474" i="5"/>
  <c r="R1474" i="5"/>
  <c r="I1474" i="5"/>
  <c r="J1474" i="5"/>
  <c r="E1474" i="5"/>
  <c r="X1474" i="5" s="1"/>
  <c r="V2214" i="5"/>
  <c r="AB2214" i="5"/>
  <c r="V1975" i="5"/>
  <c r="G1975" i="5" s="1"/>
  <c r="V1944" i="5"/>
  <c r="G1944" i="5" s="1"/>
  <c r="AB1944" i="5"/>
  <c r="J1869" i="5"/>
  <c r="R1869" i="5"/>
  <c r="F1869" i="5"/>
  <c r="H1869" i="5"/>
  <c r="I1869" i="5"/>
  <c r="E1869" i="5"/>
  <c r="X1869" i="5" s="1"/>
  <c r="E1487" i="5"/>
  <c r="X1487" i="5" s="1"/>
  <c r="E2381" i="5"/>
  <c r="X2381" i="5" s="1"/>
  <c r="R2381" i="5"/>
  <c r="F2381" i="5"/>
  <c r="V2448" i="5"/>
  <c r="AB2448" i="5"/>
  <c r="I2476" i="5"/>
  <c r="G2456" i="5"/>
  <c r="F2422" i="5"/>
  <c r="H2381" i="5"/>
  <c r="F2333" i="5"/>
  <c r="H2273" i="5"/>
  <c r="E2197" i="5"/>
  <c r="X2197" i="5" s="1"/>
  <c r="R26" i="5"/>
  <c r="V2312" i="5"/>
  <c r="G2312" i="5" s="1"/>
  <c r="AB2312" i="5"/>
  <c r="V2295" i="5"/>
  <c r="E2295" i="5" s="1"/>
  <c r="X2295" i="5" s="1"/>
  <c r="AB2295" i="5"/>
  <c r="J2091" i="5"/>
  <c r="G2091" i="5"/>
  <c r="H2476" i="5"/>
  <c r="I2422" i="5"/>
  <c r="I2381" i="5"/>
  <c r="H2333" i="5"/>
  <c r="G2273" i="5"/>
  <c r="H2440" i="5"/>
  <c r="J2440" i="5"/>
  <c r="E2397" i="5"/>
  <c r="X2397" i="5" s="1"/>
  <c r="F2197" i="5"/>
  <c r="X25" i="5"/>
  <c r="V2328" i="5"/>
  <c r="F2328" i="5" s="1"/>
  <c r="AB2328" i="5"/>
  <c r="R1685" i="5"/>
  <c r="F2476" i="5"/>
  <c r="R2422" i="5"/>
  <c r="E2406" i="5"/>
  <c r="X2406" i="5" s="1"/>
  <c r="G2381" i="5"/>
  <c r="G2333" i="5"/>
  <c r="I2397" i="5"/>
  <c r="G2197" i="5"/>
  <c r="G1551" i="5"/>
  <c r="F1551" i="5"/>
  <c r="I2293" i="5"/>
  <c r="F2293" i="5"/>
  <c r="V2209" i="5"/>
  <c r="AB2209" i="5"/>
  <c r="H2422" i="5"/>
  <c r="R2406" i="5"/>
  <c r="J2381" i="5"/>
  <c r="E2329" i="5"/>
  <c r="X2329" i="5" s="1"/>
  <c r="F2397" i="5"/>
  <c r="R2197" i="5"/>
  <c r="AB18" i="5"/>
  <c r="E2470" i="5"/>
  <c r="X2470" i="5" s="1"/>
  <c r="E2440" i="5"/>
  <c r="X2440" i="5" s="1"/>
  <c r="G2406" i="5"/>
  <c r="R2329" i="5"/>
  <c r="H2252" i="5"/>
  <c r="G2397" i="5"/>
  <c r="G2355" i="5"/>
  <c r="I2355" i="5"/>
  <c r="G2337" i="5"/>
  <c r="I2337" i="5"/>
  <c r="F2337" i="5"/>
  <c r="E2414" i="5"/>
  <c r="X2414" i="5" s="1"/>
  <c r="R2470" i="5"/>
  <c r="R2440" i="5"/>
  <c r="J2406" i="5"/>
  <c r="J2329" i="5"/>
  <c r="H2397" i="5"/>
  <c r="AB92" i="5"/>
  <c r="G2440" i="5"/>
  <c r="I2405" i="5"/>
  <c r="I2329" i="5"/>
  <c r="R2463" i="5"/>
  <c r="F2463" i="5"/>
  <c r="E2463" i="5"/>
  <c r="X2463" i="5" s="1"/>
  <c r="R2397" i="5"/>
  <c r="R2289" i="5"/>
  <c r="H2289" i="5"/>
  <c r="F2289" i="5"/>
  <c r="E2035" i="5"/>
  <c r="X2035" i="5" s="1"/>
  <c r="F1854" i="5"/>
  <c r="F1608" i="5"/>
  <c r="H1608" i="5"/>
  <c r="G1608" i="5"/>
  <c r="R1608" i="5"/>
  <c r="I1608" i="5"/>
  <c r="J1608" i="5"/>
  <c r="E1608" i="5"/>
  <c r="X1608" i="5" s="1"/>
  <c r="R2476" i="5"/>
  <c r="E2476" i="5"/>
  <c r="X2476" i="5" s="1"/>
  <c r="J2114" i="5"/>
  <c r="I2114" i="5"/>
  <c r="G2114" i="5"/>
  <c r="H2114" i="5"/>
  <c r="E1884" i="5"/>
  <c r="X1884" i="5" s="1"/>
  <c r="G1884" i="5"/>
  <c r="I1884" i="5"/>
  <c r="R1884" i="5"/>
  <c r="H1884" i="5"/>
  <c r="F1884" i="5"/>
  <c r="J1884" i="5"/>
  <c r="AB257" i="5"/>
  <c r="F2114" i="5"/>
  <c r="H2197" i="5"/>
  <c r="J2197" i="5"/>
  <c r="F2164" i="5"/>
  <c r="R2164" i="5"/>
  <c r="F2440" i="5"/>
  <c r="F2405" i="5"/>
  <c r="H2164" i="5"/>
  <c r="J2035" i="5"/>
  <c r="H1854" i="5"/>
  <c r="AB2293" i="5"/>
  <c r="G1882" i="5"/>
  <c r="E1882" i="5"/>
  <c r="X1882" i="5" s="1"/>
  <c r="V1852" i="5"/>
  <c r="AB1852" i="5"/>
  <c r="V2391" i="5"/>
  <c r="AB2391" i="5"/>
  <c r="J1499" i="5"/>
  <c r="V1453" i="5"/>
  <c r="G1453" i="5" s="1"/>
  <c r="T1639" i="5"/>
  <c r="AB1639" i="5"/>
  <c r="T1589" i="5"/>
  <c r="AB1589" i="5"/>
  <c r="T1571" i="5"/>
  <c r="S1571" i="5"/>
  <c r="AB105" i="5"/>
  <c r="G2075" i="5"/>
  <c r="X143" i="5"/>
  <c r="X50" i="5"/>
  <c r="S1655" i="5"/>
  <c r="T1655" i="5"/>
  <c r="T1587" i="5"/>
  <c r="S1587" i="5"/>
  <c r="AB1587" i="5"/>
  <c r="R142" i="5"/>
  <c r="X142" i="5"/>
  <c r="V1783" i="5"/>
  <c r="AB1783" i="5"/>
  <c r="H1625" i="5"/>
  <c r="V1555" i="5"/>
  <c r="AB1555" i="5"/>
  <c r="V1527" i="5"/>
  <c r="R1512" i="5"/>
  <c r="F1512" i="5"/>
  <c r="T2110" i="5"/>
  <c r="AB2110" i="5"/>
  <c r="T2095" i="5"/>
  <c r="AB2095" i="5"/>
  <c r="T1671" i="5"/>
  <c r="S1671" i="5"/>
  <c r="T1654" i="5"/>
  <c r="AB1654" i="5"/>
  <c r="S1654" i="5"/>
  <c r="V1737" i="5"/>
  <c r="G1737" i="5" s="1"/>
  <c r="V1609" i="5"/>
  <c r="AB1609" i="5"/>
  <c r="T2125" i="5"/>
  <c r="S2125" i="5"/>
  <c r="T1602" i="5"/>
  <c r="S1602" i="5"/>
  <c r="AB1602" i="5"/>
  <c r="AB1628" i="5"/>
  <c r="R103" i="5"/>
  <c r="X103" i="5"/>
  <c r="X46" i="5"/>
  <c r="V1798" i="5"/>
  <c r="AB1798" i="5"/>
  <c r="V1672" i="5"/>
  <c r="AB1672" i="5"/>
  <c r="V1496" i="5"/>
  <c r="T2411" i="5"/>
  <c r="S2411" i="5"/>
  <c r="T2189" i="5"/>
  <c r="S1687" i="5"/>
  <c r="AB1687" i="5"/>
  <c r="T1616" i="5"/>
  <c r="S1616" i="5"/>
  <c r="T1601" i="5"/>
  <c r="AB1601" i="5"/>
  <c r="X71" i="5"/>
  <c r="R71" i="5"/>
  <c r="T2206" i="5"/>
  <c r="S2206" i="5"/>
  <c r="T1701" i="5"/>
  <c r="AB1701" i="5"/>
  <c r="T1669" i="5"/>
  <c r="S1669" i="5"/>
  <c r="V2154" i="5"/>
  <c r="G2154" i="5" s="1"/>
  <c r="V1829" i="5"/>
  <c r="G1829" i="5" s="1"/>
  <c r="V1812" i="5"/>
  <c r="AB1812" i="5"/>
  <c r="V1653" i="5"/>
  <c r="G1653" i="5" s="1"/>
  <c r="V1622" i="5"/>
  <c r="I1552" i="5"/>
  <c r="G1552" i="5"/>
  <c r="E1552" i="5"/>
  <c r="X1552" i="5" s="1"/>
  <c r="J1715" i="5"/>
  <c r="I1715" i="5"/>
  <c r="F1669" i="5"/>
  <c r="V1637" i="5"/>
  <c r="AB1637" i="5"/>
  <c r="T2408" i="5"/>
  <c r="S2408" i="5"/>
  <c r="V2184" i="5"/>
  <c r="AB2184" i="5"/>
  <c r="F1856" i="5"/>
  <c r="E1856" i="5"/>
  <c r="X1856" i="5" s="1"/>
  <c r="V1795" i="5"/>
  <c r="AB1795" i="5"/>
  <c r="V2117" i="5"/>
  <c r="AB2117" i="5"/>
  <c r="V1841" i="5"/>
  <c r="H1778" i="5"/>
  <c r="R1778" i="5"/>
  <c r="V2382" i="5"/>
  <c r="AB2382" i="5"/>
  <c r="AB2266" i="5"/>
  <c r="V2266" i="5"/>
  <c r="G2266" i="5" s="1"/>
  <c r="V2199" i="5"/>
  <c r="AB2199" i="5"/>
  <c r="V1650" i="5"/>
  <c r="G1650" i="5" s="1"/>
  <c r="AB1650" i="5"/>
  <c r="AB1620" i="5"/>
  <c r="V1620" i="5"/>
  <c r="R1620" i="5" s="1"/>
  <c r="V1577" i="5"/>
  <c r="AB1577" i="5"/>
  <c r="V1565" i="5"/>
  <c r="I1565" i="5" s="1"/>
  <c r="S1960" i="5"/>
  <c r="T1960" i="5"/>
  <c r="T1777" i="5"/>
  <c r="S1777" i="5"/>
  <c r="AB1777" i="5"/>
  <c r="X98" i="5"/>
  <c r="V2404" i="5"/>
  <c r="AB2404" i="5"/>
  <c r="V171" i="5"/>
  <c r="AB171" i="5"/>
  <c r="V81" i="5"/>
  <c r="X35" i="5"/>
  <c r="AB2051" i="5"/>
  <c r="V2051" i="5"/>
  <c r="AB2452" i="5"/>
  <c r="V2323" i="5"/>
  <c r="AB2323" i="5"/>
  <c r="AB1462" i="5"/>
  <c r="V1462" i="5"/>
  <c r="X9" i="5"/>
  <c r="V169" i="5"/>
  <c r="AB114" i="5"/>
  <c r="V114" i="5"/>
  <c r="R114" i="5" s="1"/>
  <c r="R251" i="5"/>
  <c r="X95" i="5"/>
  <c r="X66" i="5"/>
  <c r="V2305" i="5"/>
  <c r="AB2305" i="5"/>
  <c r="AB1772" i="5"/>
  <c r="V1772" i="5"/>
  <c r="X267" i="5"/>
  <c r="V166" i="5"/>
  <c r="V137" i="5"/>
  <c r="V112" i="5"/>
  <c r="V69" i="5"/>
  <c r="AB69" i="5"/>
  <c r="V30" i="5"/>
  <c r="X248" i="5"/>
  <c r="X116" i="5"/>
  <c r="V2368" i="5"/>
  <c r="X266" i="5"/>
  <c r="V164" i="5"/>
  <c r="V135" i="5"/>
  <c r="AB135" i="5"/>
  <c r="V111" i="5"/>
  <c r="AB111" i="5"/>
  <c r="V28" i="5"/>
  <c r="AB1585" i="5"/>
  <c r="V1585" i="5"/>
  <c r="X148" i="5"/>
  <c r="R148" i="5"/>
  <c r="X89" i="5"/>
  <c r="V262" i="5"/>
  <c r="V130" i="5"/>
  <c r="X13" i="5"/>
  <c r="AB2177" i="5"/>
  <c r="V2177" i="5"/>
  <c r="F2177" i="5" s="1"/>
  <c r="AB1603" i="5"/>
  <c r="V1603" i="5"/>
  <c r="I1603" i="5" s="1"/>
  <c r="AB120" i="5"/>
  <c r="T2306" i="5"/>
  <c r="S2306" i="5"/>
  <c r="S2102" i="5"/>
  <c r="T2102" i="5"/>
  <c r="X11" i="5"/>
  <c r="AB1847" i="5"/>
  <c r="V1847" i="5"/>
  <c r="F1847" i="5" s="1"/>
  <c r="V1818" i="5"/>
  <c r="T2336" i="5"/>
  <c r="T2305" i="5"/>
  <c r="S2305" i="5"/>
  <c r="T2085" i="5"/>
  <c r="S2085" i="5"/>
  <c r="T2069" i="5"/>
  <c r="S2069" i="5"/>
  <c r="S2396" i="5"/>
  <c r="T2396" i="5"/>
  <c r="T2380" i="5"/>
  <c r="S2380" i="5"/>
  <c r="AB2236" i="5"/>
  <c r="V2236" i="5"/>
  <c r="T2099" i="5"/>
  <c r="AB2099" i="5"/>
  <c r="T2067" i="5"/>
  <c r="AB2067" i="5"/>
  <c r="X82" i="5"/>
  <c r="X54" i="5"/>
  <c r="X29" i="5"/>
  <c r="AB1857" i="5"/>
  <c r="V1857" i="5"/>
  <c r="R1857" i="5" s="1"/>
  <c r="X129" i="5"/>
  <c r="AB2322" i="5"/>
  <c r="T2376" i="5"/>
  <c r="S2376" i="5"/>
  <c r="T2451" i="5"/>
  <c r="T2373" i="5"/>
  <c r="S2373" i="5"/>
  <c r="S1913" i="5"/>
  <c r="T1913" i="5"/>
  <c r="AB2168" i="5"/>
  <c r="T2404" i="5"/>
  <c r="S2404" i="5"/>
  <c r="T2266" i="5"/>
  <c r="S2266" i="5"/>
  <c r="AB151" i="5"/>
  <c r="AB56" i="5"/>
  <c r="S2235" i="5"/>
  <c r="T2235" i="5"/>
  <c r="T2203" i="5"/>
  <c r="S2203" i="5"/>
  <c r="T2449" i="5"/>
  <c r="T1832" i="5"/>
  <c r="S1741" i="5"/>
  <c r="T1741" i="5"/>
  <c r="T2293" i="5"/>
  <c r="S2293" i="5"/>
  <c r="T2263" i="5"/>
  <c r="S2263" i="5"/>
  <c r="AB2374" i="5"/>
  <c r="V2374" i="5"/>
  <c r="AB2101" i="5"/>
  <c r="V2101" i="5"/>
  <c r="I2101" i="5" s="1"/>
  <c r="V168" i="5"/>
  <c r="AB168" i="5"/>
  <c r="S2354" i="5"/>
  <c r="T2354" i="5"/>
  <c r="T2277" i="5"/>
  <c r="S2277" i="5"/>
  <c r="T2248" i="5"/>
  <c r="S2248" i="5"/>
  <c r="AB2066" i="5"/>
  <c r="AB2123" i="5"/>
  <c r="T2475" i="5"/>
  <c r="T2213" i="5"/>
  <c r="S2213" i="5"/>
  <c r="AB2212" i="5"/>
  <c r="AB2330" i="5"/>
  <c r="S2330" i="5"/>
  <c r="T2330" i="5"/>
  <c r="AB2228" i="5"/>
  <c r="T2150" i="5"/>
  <c r="S1739" i="5"/>
  <c r="AB136" i="5"/>
  <c r="T2370" i="5"/>
  <c r="T1915" i="5"/>
  <c r="T2149" i="5"/>
  <c r="S2149" i="5"/>
  <c r="AB109" i="5"/>
  <c r="T2254" i="5"/>
  <c r="T2044" i="5"/>
  <c r="AB65" i="5"/>
  <c r="T2267" i="5"/>
  <c r="S2267" i="5"/>
  <c r="AB2361" i="5"/>
  <c r="AB2239" i="5"/>
  <c r="T2239" i="5"/>
  <c r="AB1891" i="5"/>
  <c r="AB2047" i="5"/>
  <c r="T1787" i="5"/>
  <c r="T1680" i="5"/>
  <c r="T1568" i="5"/>
  <c r="AB1664" i="5"/>
  <c r="AB21" i="5"/>
  <c r="T2196" i="5"/>
  <c r="AB23" i="5"/>
  <c r="T2352" i="5"/>
  <c r="T2181" i="5"/>
  <c r="T1867" i="5"/>
  <c r="T1607" i="5"/>
  <c r="S2141" i="5"/>
  <c r="AB2039" i="5"/>
  <c r="S1679" i="5"/>
  <c r="T2419" i="5"/>
  <c r="T2351" i="5"/>
  <c r="T2260" i="5"/>
  <c r="AB2116" i="5"/>
  <c r="T1866" i="5"/>
  <c r="AB2035" i="5"/>
  <c r="T1891" i="5"/>
  <c r="T1445" i="5"/>
  <c r="J1451" i="5"/>
  <c r="I1451" i="5"/>
  <c r="F1451" i="5"/>
  <c r="H1451" i="5"/>
  <c r="E1451" i="5"/>
  <c r="X1451" i="5" s="1"/>
  <c r="R1451" i="5"/>
  <c r="I1779" i="5"/>
  <c r="E1779" i="5"/>
  <c r="X1779" i="5" s="1"/>
  <c r="H1779" i="5"/>
  <c r="R1779" i="5"/>
  <c r="F1779" i="5"/>
  <c r="J1779" i="5"/>
  <c r="I2256" i="5"/>
  <c r="E2319" i="5"/>
  <c r="X2319" i="5" s="1"/>
  <c r="H2319" i="5"/>
  <c r="F2319" i="5"/>
  <c r="S1491" i="5"/>
  <c r="G2256" i="5"/>
  <c r="X114" i="5"/>
  <c r="X96" i="5"/>
  <c r="R96" i="5"/>
  <c r="V1784" i="5"/>
  <c r="G1784" i="5" s="1"/>
  <c r="AB1784" i="5"/>
  <c r="J1716" i="5"/>
  <c r="E1716" i="5"/>
  <c r="X1716" i="5" s="1"/>
  <c r="I1716" i="5"/>
  <c r="H1716" i="5"/>
  <c r="G1716" i="5"/>
  <c r="V1703" i="5"/>
  <c r="G1703" i="5" s="1"/>
  <c r="AB1703" i="5"/>
  <c r="T2218" i="5"/>
  <c r="AB2218" i="5"/>
  <c r="S2218" i="5"/>
  <c r="AB91" i="5"/>
  <c r="G1929" i="5"/>
  <c r="E1929" i="5"/>
  <c r="X1929" i="5" s="1"/>
  <c r="J1929" i="5"/>
  <c r="F1929" i="5"/>
  <c r="R1929" i="5"/>
  <c r="I1929" i="5"/>
  <c r="H1929" i="5"/>
  <c r="H1796" i="5"/>
  <c r="J1796" i="5"/>
  <c r="I1796" i="5"/>
  <c r="G1796" i="5"/>
  <c r="E1796" i="5"/>
  <c r="X1796" i="5" s="1"/>
  <c r="F1796" i="5"/>
  <c r="R1796" i="5"/>
  <c r="E1482" i="5"/>
  <c r="X1482" i="5" s="1"/>
  <c r="H1482" i="5"/>
  <c r="I1482" i="5"/>
  <c r="F1482" i="5"/>
  <c r="J1482" i="5"/>
  <c r="R1482" i="5"/>
  <c r="AB17" i="5"/>
  <c r="F2451" i="5"/>
  <c r="G2280" i="5"/>
  <c r="R2280" i="5"/>
  <c r="H2280" i="5"/>
  <c r="J2280" i="5"/>
  <c r="F2280" i="5"/>
  <c r="I2280" i="5"/>
  <c r="X19" i="5"/>
  <c r="R19" i="5"/>
  <c r="V2349" i="5"/>
  <c r="AB2349" i="5"/>
  <c r="V2276" i="5"/>
  <c r="G2276" i="5" s="1"/>
  <c r="AB2276" i="5"/>
  <c r="R2262" i="5"/>
  <c r="H2262" i="5"/>
  <c r="F2262" i="5"/>
  <c r="G2262" i="5"/>
  <c r="I2262" i="5"/>
  <c r="J2262" i="5"/>
  <c r="E2262" i="5"/>
  <c r="X2262" i="5" s="1"/>
  <c r="H2150" i="5"/>
  <c r="R2150" i="5"/>
  <c r="F2150" i="5"/>
  <c r="E2150" i="5"/>
  <c r="X2150" i="5" s="1"/>
  <c r="I2150" i="5"/>
  <c r="J2150" i="5"/>
  <c r="V2088" i="5"/>
  <c r="G2088" i="5" s="1"/>
  <c r="V1969" i="5"/>
  <c r="G1969" i="5" s="1"/>
  <c r="AB1969" i="5"/>
  <c r="V1810" i="5"/>
  <c r="G1810" i="5" s="1"/>
  <c r="AB1810" i="5"/>
  <c r="E1507" i="5"/>
  <c r="X1507" i="5" s="1"/>
  <c r="G1507" i="5"/>
  <c r="J1507" i="5"/>
  <c r="F1507" i="5"/>
  <c r="R1507" i="5"/>
  <c r="H1507" i="5"/>
  <c r="I1507" i="5"/>
  <c r="S1558" i="5"/>
  <c r="T1558" i="5"/>
  <c r="AB1558" i="5"/>
  <c r="AB259" i="5"/>
  <c r="AB123" i="5"/>
  <c r="AB54" i="5"/>
  <c r="H2451" i="5"/>
  <c r="V2052" i="5"/>
  <c r="G2052" i="5" s="1"/>
  <c r="H1942" i="5"/>
  <c r="R1942" i="5"/>
  <c r="J1942" i="5"/>
  <c r="F1942" i="5"/>
  <c r="I1942" i="5"/>
  <c r="I1771" i="5"/>
  <c r="G1771" i="5"/>
  <c r="J1771" i="5"/>
  <c r="V1688" i="5"/>
  <c r="AB1688" i="5"/>
  <c r="AB55" i="5"/>
  <c r="AB30" i="5"/>
  <c r="F2375" i="5"/>
  <c r="I2292" i="5"/>
  <c r="G2482" i="5"/>
  <c r="J2482" i="5"/>
  <c r="R2482" i="5"/>
  <c r="F2482" i="5"/>
  <c r="I2482" i="5"/>
  <c r="H2482" i="5"/>
  <c r="E2482" i="5"/>
  <c r="X2482" i="5" s="1"/>
  <c r="F2468" i="5"/>
  <c r="I2468" i="5"/>
  <c r="R2468" i="5"/>
  <c r="G2468" i="5"/>
  <c r="J2468" i="5"/>
  <c r="E2468" i="5"/>
  <c r="X2468" i="5" s="1"/>
  <c r="J2452" i="5"/>
  <c r="R2452" i="5"/>
  <c r="I2452" i="5"/>
  <c r="F2452" i="5"/>
  <c r="E2452" i="5"/>
  <c r="X2452" i="5" s="1"/>
  <c r="H2452" i="5"/>
  <c r="V2421" i="5"/>
  <c r="G2421" i="5" s="1"/>
  <c r="V2348" i="5"/>
  <c r="G2348" i="5" s="1"/>
  <c r="V2275" i="5"/>
  <c r="G2275" i="5" s="1"/>
  <c r="J2190" i="5"/>
  <c r="R2190" i="5"/>
  <c r="V2087" i="5"/>
  <c r="G2087" i="5" s="1"/>
  <c r="AB2087" i="5"/>
  <c r="V2007" i="5"/>
  <c r="G2007" i="5" s="1"/>
  <c r="AB2007" i="5"/>
  <c r="R1995" i="5"/>
  <c r="E1995" i="5"/>
  <c r="X1995" i="5" s="1"/>
  <c r="G1995" i="5"/>
  <c r="F1995" i="5"/>
  <c r="H1995" i="5"/>
  <c r="J1995" i="5"/>
  <c r="I1995" i="5"/>
  <c r="H1981" i="5"/>
  <c r="R1981" i="5"/>
  <c r="I1981" i="5"/>
  <c r="G1981" i="5"/>
  <c r="J1981" i="5"/>
  <c r="E1981" i="5"/>
  <c r="X1981" i="5" s="1"/>
  <c r="F1981" i="5"/>
  <c r="AB2079" i="5"/>
  <c r="V2079" i="5"/>
  <c r="G2079" i="5" s="1"/>
  <c r="AB2096" i="5"/>
  <c r="S2096" i="5"/>
  <c r="T2096" i="5"/>
  <c r="T1975" i="5"/>
  <c r="AB1975" i="5"/>
  <c r="S1975" i="5"/>
  <c r="T1912" i="5"/>
  <c r="S1912" i="5"/>
  <c r="AB1912" i="5"/>
  <c r="T1898" i="5"/>
  <c r="AB1898" i="5"/>
  <c r="S1898" i="5"/>
  <c r="T1492" i="5"/>
  <c r="AB1492" i="5"/>
  <c r="S1492" i="5"/>
  <c r="T1440" i="5"/>
  <c r="S1440" i="5"/>
  <c r="AB1440" i="5"/>
  <c r="AB79" i="5"/>
  <c r="AB29" i="5"/>
  <c r="V1806" i="5"/>
  <c r="G1806" i="5" s="1"/>
  <c r="AB1806" i="5"/>
  <c r="I1767" i="5"/>
  <c r="J1767" i="5"/>
  <c r="G1767" i="5"/>
  <c r="G1753" i="5"/>
  <c r="E1753" i="5"/>
  <c r="X1753" i="5" s="1"/>
  <c r="R1753" i="5"/>
  <c r="I1753" i="5"/>
  <c r="J1753" i="5"/>
  <c r="F1753" i="5"/>
  <c r="H1753" i="5"/>
  <c r="F1631" i="5"/>
  <c r="H1631" i="5"/>
  <c r="E1631" i="5"/>
  <c r="X1631" i="5" s="1"/>
  <c r="J1618" i="5"/>
  <c r="R1618" i="5"/>
  <c r="E1618" i="5"/>
  <c r="X1618" i="5" s="1"/>
  <c r="G1618" i="5"/>
  <c r="H1618" i="5"/>
  <c r="I1618" i="5"/>
  <c r="AB63" i="5"/>
  <c r="V63" i="5"/>
  <c r="X133" i="5"/>
  <c r="R133" i="5"/>
  <c r="V2420" i="5"/>
  <c r="G2420" i="5" s="1"/>
  <c r="AB2420" i="5"/>
  <c r="V2347" i="5"/>
  <c r="G2347" i="5" s="1"/>
  <c r="AB2347" i="5"/>
  <c r="T2241" i="5"/>
  <c r="S2241" i="5"/>
  <c r="AB2241" i="5"/>
  <c r="T1961" i="5"/>
  <c r="AB1961" i="5"/>
  <c r="V2495" i="5"/>
  <c r="G2495" i="5" s="1"/>
  <c r="E2451" i="5"/>
  <c r="X2451" i="5" s="1"/>
  <c r="I2451" i="5"/>
  <c r="J2451" i="5"/>
  <c r="R2451" i="5"/>
  <c r="AB2388" i="5"/>
  <c r="I2375" i="5"/>
  <c r="E2375" i="5"/>
  <c r="X2375" i="5" s="1"/>
  <c r="E1568" i="5"/>
  <c r="X1568" i="5" s="1"/>
  <c r="G1568" i="5"/>
  <c r="J1568" i="5"/>
  <c r="F1568" i="5"/>
  <c r="T1682" i="5"/>
  <c r="AB1682" i="5"/>
  <c r="S1682" i="5"/>
  <c r="T1653" i="5"/>
  <c r="S1653" i="5"/>
  <c r="AB1653" i="5"/>
  <c r="T1598" i="5"/>
  <c r="S1598" i="5"/>
  <c r="X150" i="5"/>
  <c r="R150" i="5"/>
  <c r="V1657" i="5"/>
  <c r="G1657" i="5" s="1"/>
  <c r="AB1657" i="5"/>
  <c r="V1619" i="5"/>
  <c r="G1619" i="5" s="1"/>
  <c r="AB1619" i="5"/>
  <c r="S2240" i="5"/>
  <c r="AB2240" i="5"/>
  <c r="AB1503" i="5"/>
  <c r="T1503" i="5"/>
  <c r="S1503" i="5"/>
  <c r="AB77" i="5"/>
  <c r="AB52" i="5"/>
  <c r="J2037" i="5"/>
  <c r="S1961" i="5"/>
  <c r="J1898" i="5"/>
  <c r="R1898" i="5"/>
  <c r="G1898" i="5"/>
  <c r="H1898" i="5"/>
  <c r="F1898" i="5"/>
  <c r="I1898" i="5"/>
  <c r="E1898" i="5"/>
  <c r="X1898" i="5" s="1"/>
  <c r="I1834" i="5"/>
  <c r="H1834" i="5"/>
  <c r="R1834" i="5"/>
  <c r="F1834" i="5"/>
  <c r="E1834" i="5"/>
  <c r="X1834" i="5" s="1"/>
  <c r="G1834" i="5"/>
  <c r="J1834" i="5"/>
  <c r="V1820" i="5"/>
  <c r="AB1820" i="5"/>
  <c r="V1792" i="5"/>
  <c r="G1792" i="5" s="1"/>
  <c r="AB1792" i="5"/>
  <c r="AB1779" i="5"/>
  <c r="G1779" i="5"/>
  <c r="I1682" i="5"/>
  <c r="E1682" i="5"/>
  <c r="X1682" i="5" s="1"/>
  <c r="G1682" i="5"/>
  <c r="R1682" i="5"/>
  <c r="AB1451" i="5"/>
  <c r="G1451" i="5"/>
  <c r="J1436" i="5"/>
  <c r="G1436" i="5"/>
  <c r="F2362" i="5"/>
  <c r="R2362" i="5"/>
  <c r="I2362" i="5"/>
  <c r="E2362" i="5"/>
  <c r="X2362" i="5" s="1"/>
  <c r="S1846" i="5"/>
  <c r="AB1846" i="5"/>
  <c r="AB15" i="5"/>
  <c r="E2481" i="5"/>
  <c r="X2481" i="5" s="1"/>
  <c r="J2481" i="5"/>
  <c r="G2481" i="5"/>
  <c r="F2481" i="5"/>
  <c r="R2481" i="5"/>
  <c r="V2435" i="5"/>
  <c r="G2435" i="5"/>
  <c r="AB2435" i="5"/>
  <c r="AB2362" i="5"/>
  <c r="G2362" i="5"/>
  <c r="AB1580" i="5"/>
  <c r="V1580" i="5"/>
  <c r="G1580" i="5" s="1"/>
  <c r="F1557" i="5"/>
  <c r="I1557" i="5"/>
  <c r="H1557" i="5"/>
  <c r="E1557" i="5"/>
  <c r="X1557" i="5" s="1"/>
  <c r="G1557" i="5"/>
  <c r="J1557" i="5"/>
  <c r="R1557" i="5"/>
  <c r="AB40" i="5"/>
  <c r="G2375" i="5"/>
  <c r="AB1671" i="5"/>
  <c r="V1671" i="5"/>
  <c r="G1671" i="5" s="1"/>
  <c r="R1645" i="5"/>
  <c r="I1645" i="5"/>
  <c r="G1645" i="5"/>
  <c r="H1645" i="5"/>
  <c r="F1645" i="5"/>
  <c r="J1645" i="5"/>
  <c r="E1645" i="5"/>
  <c r="X1645" i="5" s="1"/>
  <c r="F1592" i="5"/>
  <c r="J1592" i="5"/>
  <c r="I1592" i="5"/>
  <c r="H1592" i="5"/>
  <c r="E1592" i="5"/>
  <c r="X1592" i="5" s="1"/>
  <c r="G1592" i="5"/>
  <c r="R1592" i="5"/>
  <c r="T2227" i="5"/>
  <c r="AB2227" i="5"/>
  <c r="S2227" i="5"/>
  <c r="S1986" i="5"/>
  <c r="AB1986" i="5"/>
  <c r="AB90" i="5"/>
  <c r="AB14" i="5"/>
  <c r="E2280" i="5"/>
  <c r="X2280" i="5" s="1"/>
  <c r="I2481" i="5"/>
  <c r="J2470" i="5"/>
  <c r="H2470" i="5"/>
  <c r="I2470" i="5"/>
  <c r="G2470" i="5"/>
  <c r="G2395" i="5"/>
  <c r="R2395" i="5"/>
  <c r="E2395" i="5"/>
  <c r="X2395" i="5" s="1"/>
  <c r="V2496" i="5"/>
  <c r="G2496" i="5" s="1"/>
  <c r="T2001" i="5"/>
  <c r="AB2001" i="5"/>
  <c r="S2001" i="5"/>
  <c r="T1640" i="5"/>
  <c r="AB1640" i="5"/>
  <c r="S1640" i="5"/>
  <c r="H2402" i="5"/>
  <c r="I2402" i="5"/>
  <c r="E2402" i="5"/>
  <c r="X2402" i="5" s="1"/>
  <c r="R2402" i="5"/>
  <c r="J2402" i="5"/>
  <c r="G2402" i="5"/>
  <c r="J2362" i="5"/>
  <c r="T1931" i="5"/>
  <c r="AB1931" i="5"/>
  <c r="S1931" i="5"/>
  <c r="T1813" i="5"/>
  <c r="S1813" i="5"/>
  <c r="AB1813" i="5"/>
  <c r="T1746" i="5"/>
  <c r="S1746" i="5"/>
  <c r="AB1746" i="5"/>
  <c r="T1594" i="5"/>
  <c r="AB1594" i="5"/>
  <c r="S1594" i="5"/>
  <c r="R2393" i="5"/>
  <c r="E2393" i="5"/>
  <c r="X2393" i="5" s="1"/>
  <c r="H2362" i="5"/>
  <c r="F1513" i="5"/>
  <c r="G1513" i="5"/>
  <c r="E1513" i="5"/>
  <c r="X1513" i="5" s="1"/>
  <c r="V2446" i="5"/>
  <c r="G2446" i="5" s="1"/>
  <c r="AB2446" i="5"/>
  <c r="V2429" i="5"/>
  <c r="G2429" i="5" s="1"/>
  <c r="AB2429" i="5"/>
  <c r="V2342" i="5"/>
  <c r="G2342" i="5" s="1"/>
  <c r="E1667" i="5"/>
  <c r="X1667" i="5" s="1"/>
  <c r="R1667" i="5"/>
  <c r="G1667" i="5"/>
  <c r="J1667" i="5"/>
  <c r="I1667" i="5"/>
  <c r="F1667" i="5"/>
  <c r="H1667" i="5"/>
  <c r="V1526" i="5"/>
  <c r="G1526" i="5" s="1"/>
  <c r="AB1526" i="5"/>
  <c r="V1514" i="5"/>
  <c r="AB1514" i="5"/>
  <c r="G1514" i="5"/>
  <c r="G1499" i="5"/>
  <c r="H1499" i="5"/>
  <c r="I1499" i="5"/>
  <c r="S41" i="5"/>
  <c r="AB41" i="5"/>
  <c r="G2401" i="5"/>
  <c r="F2401" i="5"/>
  <c r="H2401" i="5"/>
  <c r="V2388" i="5"/>
  <c r="G2388" i="5" s="1"/>
  <c r="E1771" i="5"/>
  <c r="X1771" i="5" s="1"/>
  <c r="AB39" i="5"/>
  <c r="AB2014" i="5"/>
  <c r="R162" i="5"/>
  <c r="V1721" i="5"/>
  <c r="AB1721" i="5"/>
  <c r="AB1709" i="5"/>
  <c r="V1709" i="5"/>
  <c r="G1709" i="5" s="1"/>
  <c r="V1694" i="5"/>
  <c r="G1694" i="5" s="1"/>
  <c r="AB1694" i="5"/>
  <c r="V1525" i="5"/>
  <c r="G1525" i="5" s="1"/>
  <c r="I2395" i="5"/>
  <c r="J1513" i="5"/>
  <c r="H1771" i="5"/>
  <c r="H2395" i="5"/>
  <c r="J2319" i="5"/>
  <c r="H1513" i="5"/>
  <c r="E1942" i="5"/>
  <c r="X1942" i="5" s="1"/>
  <c r="F1771" i="5"/>
  <c r="AB2052" i="5"/>
  <c r="J2395" i="5"/>
  <c r="G2319" i="5"/>
  <c r="I1513" i="5"/>
  <c r="G1942" i="5"/>
  <c r="R1771" i="5"/>
  <c r="E1436" i="5"/>
  <c r="X1436" i="5" s="1"/>
  <c r="S2228" i="5"/>
  <c r="AB137" i="5"/>
  <c r="F2395" i="5"/>
  <c r="I2319" i="5"/>
  <c r="S2185" i="5"/>
  <c r="T2185" i="5"/>
  <c r="AB2185" i="5"/>
  <c r="H2481" i="5"/>
  <c r="J2256" i="5"/>
  <c r="E2256" i="5"/>
  <c r="X2256" i="5" s="1"/>
  <c r="G2393" i="5"/>
  <c r="R2319" i="5"/>
  <c r="R2256" i="5"/>
  <c r="G2190" i="5"/>
  <c r="R1436" i="5"/>
  <c r="AB1491" i="5"/>
  <c r="H1924" i="5"/>
  <c r="J1924" i="5"/>
  <c r="I1924" i="5"/>
  <c r="G1924" i="5"/>
  <c r="F1924" i="5"/>
  <c r="R1924" i="5"/>
  <c r="J2413" i="5"/>
  <c r="J2405" i="5"/>
  <c r="E2405" i="5"/>
  <c r="X2405" i="5" s="1"/>
  <c r="I1640" i="5"/>
  <c r="X252" i="5"/>
  <c r="R252" i="5"/>
  <c r="AB2315" i="5"/>
  <c r="V2315" i="5"/>
  <c r="V2240" i="5"/>
  <c r="G2240" i="5" s="1"/>
  <c r="V1963" i="5"/>
  <c r="G1963" i="5" s="1"/>
  <c r="AB1963" i="5"/>
  <c r="E1500" i="5"/>
  <c r="X1500" i="5" s="1"/>
  <c r="H1500" i="5"/>
  <c r="J1500" i="5"/>
  <c r="F1500" i="5"/>
  <c r="I1500" i="5"/>
  <c r="G1500" i="5"/>
  <c r="V1489" i="5"/>
  <c r="G1489" i="5" s="1"/>
  <c r="AB1489" i="5"/>
  <c r="J1449" i="5"/>
  <c r="E1449" i="5"/>
  <c r="X1449" i="5" s="1"/>
  <c r="I1449" i="5"/>
  <c r="H1449" i="5"/>
  <c r="G1449" i="5"/>
  <c r="R1449" i="5"/>
  <c r="F1449" i="5"/>
  <c r="V165" i="5"/>
  <c r="AB165" i="5"/>
  <c r="AB107" i="5"/>
  <c r="V107" i="5"/>
  <c r="X253" i="5"/>
  <c r="R1949" i="5"/>
  <c r="J1949" i="5"/>
  <c r="G1949" i="5"/>
  <c r="I1949" i="5"/>
  <c r="E1949" i="5"/>
  <c r="X1949" i="5" s="1"/>
  <c r="V1910" i="5"/>
  <c r="G1910" i="5" s="1"/>
  <c r="AB1910" i="5"/>
  <c r="V1858" i="5"/>
  <c r="AB1858" i="5"/>
  <c r="F1846" i="5"/>
  <c r="E1846" i="5"/>
  <c r="X1846" i="5" s="1"/>
  <c r="J1819" i="5"/>
  <c r="E1819" i="5"/>
  <c r="X1819" i="5" s="1"/>
  <c r="I1819" i="5"/>
  <c r="F1819" i="5"/>
  <c r="E1463" i="5"/>
  <c r="X1463" i="5" s="1"/>
  <c r="G1463" i="5"/>
  <c r="F1463" i="5"/>
  <c r="I1463" i="5"/>
  <c r="H1463" i="5"/>
  <c r="J1463" i="5"/>
  <c r="R1463" i="5"/>
  <c r="V1450" i="5"/>
  <c r="G1450" i="5" s="1"/>
  <c r="AB1450" i="5"/>
  <c r="R2405" i="5"/>
  <c r="I2072" i="5"/>
  <c r="J2072" i="5"/>
  <c r="F2072" i="5"/>
  <c r="R2072" i="5"/>
  <c r="R1819" i="5"/>
  <c r="V2415" i="5"/>
  <c r="G2415" i="5" s="1"/>
  <c r="V2314" i="5"/>
  <c r="G2314" i="5" s="1"/>
  <c r="AB2314" i="5"/>
  <c r="V2301" i="5"/>
  <c r="G2301" i="5" s="1"/>
  <c r="G1488" i="5"/>
  <c r="F1488" i="5"/>
  <c r="R1488" i="5"/>
  <c r="J1488" i="5"/>
  <c r="H1488" i="5"/>
  <c r="I1488" i="5"/>
  <c r="E1488" i="5"/>
  <c r="X1488" i="5" s="1"/>
  <c r="AB74" i="5"/>
  <c r="G1846" i="5"/>
  <c r="R1946" i="5"/>
  <c r="F1946" i="5"/>
  <c r="I1946" i="5"/>
  <c r="E1946" i="5"/>
  <c r="X1946" i="5" s="1"/>
  <c r="J1946" i="5"/>
  <c r="H1946" i="5"/>
  <c r="R1894" i="5"/>
  <c r="I1894" i="5"/>
  <c r="E1894" i="5"/>
  <c r="X1894" i="5" s="1"/>
  <c r="V1749" i="5"/>
  <c r="G1749" i="5" s="1"/>
  <c r="AB1749" i="5"/>
  <c r="R1720" i="5"/>
  <c r="H1720" i="5"/>
  <c r="I1720" i="5"/>
  <c r="F1720" i="5"/>
  <c r="G1708" i="5"/>
  <c r="F1708" i="5"/>
  <c r="J1708" i="5"/>
  <c r="E1708" i="5"/>
  <c r="X1708" i="5" s="1"/>
  <c r="I1708" i="5"/>
  <c r="R1708" i="5"/>
  <c r="H1693" i="5"/>
  <c r="F1693" i="5"/>
  <c r="R1693" i="5"/>
  <c r="J1693" i="5"/>
  <c r="I1693" i="5"/>
  <c r="E1693" i="5"/>
  <c r="X1693" i="5" s="1"/>
  <c r="F1652" i="5"/>
  <c r="I1652" i="5"/>
  <c r="R1652" i="5"/>
  <c r="G1652" i="5"/>
  <c r="J1652" i="5"/>
  <c r="E1652" i="5"/>
  <c r="X1652" i="5" s="1"/>
  <c r="G1640" i="5"/>
  <c r="F1640" i="5"/>
  <c r="V1626" i="5"/>
  <c r="G1626" i="5" s="1"/>
  <c r="AB1626" i="5"/>
  <c r="V1614" i="5"/>
  <c r="G1614" i="5" s="1"/>
  <c r="G1539" i="5"/>
  <c r="F1539" i="5"/>
  <c r="H1539" i="5"/>
  <c r="E1539" i="5"/>
  <c r="X1539" i="5" s="1"/>
  <c r="R1539" i="5"/>
  <c r="I1539" i="5"/>
  <c r="V1446" i="5"/>
  <c r="G1446" i="5" s="1"/>
  <c r="V7" i="5"/>
  <c r="T2075" i="5"/>
  <c r="AB2075" i="5"/>
  <c r="S2075" i="5"/>
  <c r="T2036" i="5"/>
  <c r="S2036" i="5"/>
  <c r="AB2036" i="5"/>
  <c r="T1797" i="5"/>
  <c r="S1797" i="5"/>
  <c r="AB1797" i="5"/>
  <c r="S1676" i="5"/>
  <c r="T1676" i="5"/>
  <c r="AB1676" i="5"/>
  <c r="T1661" i="5"/>
  <c r="S1661" i="5"/>
  <c r="AB1661" i="5"/>
  <c r="AB99" i="5"/>
  <c r="AB9" i="5"/>
  <c r="I2317" i="5"/>
  <c r="E2317" i="5"/>
  <c r="X2317" i="5" s="1"/>
  <c r="H1846" i="5"/>
  <c r="R121" i="5"/>
  <c r="X121" i="5"/>
  <c r="H2413" i="5"/>
  <c r="G2413" i="5"/>
  <c r="H2317" i="5"/>
  <c r="G2439" i="5"/>
  <c r="I2439" i="5"/>
  <c r="J2439" i="5"/>
  <c r="H2439" i="5"/>
  <c r="I2321" i="5"/>
  <c r="E2321" i="5"/>
  <c r="X2321" i="5" s="1"/>
  <c r="J2321" i="5"/>
  <c r="R2321" i="5"/>
  <c r="F2321" i="5"/>
  <c r="G2321" i="5"/>
  <c r="R1846" i="5"/>
  <c r="V1958" i="5"/>
  <c r="E1651" i="5"/>
  <c r="X1651" i="5" s="1"/>
  <c r="G1651" i="5"/>
  <c r="F1639" i="5"/>
  <c r="I1639" i="5"/>
  <c r="G2317" i="5"/>
  <c r="I1846" i="5"/>
  <c r="I1665" i="5"/>
  <c r="E1665" i="5"/>
  <c r="X1665" i="5" s="1"/>
  <c r="R1665" i="5"/>
  <c r="V2040" i="5"/>
  <c r="G2040" i="5" s="1"/>
  <c r="V2012" i="5"/>
  <c r="AB2012" i="5"/>
  <c r="E1924" i="5"/>
  <c r="X1924" i="5" s="1"/>
  <c r="X74" i="5"/>
  <c r="X41" i="5"/>
  <c r="V2472" i="5"/>
  <c r="G2472" i="5"/>
  <c r="V2458" i="5"/>
  <c r="AB2458" i="5"/>
  <c r="V2425" i="5"/>
  <c r="AB2425" i="5"/>
  <c r="V2353" i="5"/>
  <c r="AB2353" i="5"/>
  <c r="R2139" i="5"/>
  <c r="H2139" i="5"/>
  <c r="I2123" i="5"/>
  <c r="H2123" i="5"/>
  <c r="R2123" i="5"/>
  <c r="F2123" i="5"/>
  <c r="J2123" i="5"/>
  <c r="G2123" i="5"/>
  <c r="E2123" i="5"/>
  <c r="X2123" i="5" s="1"/>
  <c r="E2106" i="5"/>
  <c r="X2106" i="5" s="1"/>
  <c r="R2106" i="5"/>
  <c r="F2091" i="5"/>
  <c r="I2091" i="5"/>
  <c r="E2091" i="5"/>
  <c r="X2091" i="5" s="1"/>
  <c r="V2027" i="5"/>
  <c r="G2027" i="5" s="1"/>
  <c r="G1946" i="5"/>
  <c r="AB1946" i="5"/>
  <c r="V1868" i="5"/>
  <c r="G1868" i="5" s="1"/>
  <c r="AB1868" i="5"/>
  <c r="V1762" i="5"/>
  <c r="AB1762" i="5"/>
  <c r="I1748" i="5"/>
  <c r="H1748" i="5"/>
  <c r="G1748" i="5"/>
  <c r="J1748" i="5"/>
  <c r="R1748" i="5"/>
  <c r="E1748" i="5"/>
  <c r="X1748" i="5" s="1"/>
  <c r="AB1720" i="5"/>
  <c r="G1720" i="5"/>
  <c r="G1693" i="5"/>
  <c r="AB1693" i="5"/>
  <c r="V254" i="5"/>
  <c r="AB147" i="5"/>
  <c r="V147" i="5"/>
  <c r="V123" i="5"/>
  <c r="V93" i="5"/>
  <c r="AB93" i="5"/>
  <c r="V42" i="5"/>
  <c r="AB42" i="5"/>
  <c r="V14" i="5"/>
  <c r="X73" i="5"/>
  <c r="AB2366" i="5"/>
  <c r="V2366" i="5"/>
  <c r="F2322" i="5"/>
  <c r="I2322" i="5"/>
  <c r="E2322" i="5"/>
  <c r="X2322" i="5" s="1"/>
  <c r="J2322" i="5"/>
  <c r="R2322" i="5"/>
  <c r="V2294" i="5"/>
  <c r="G2294" i="5" s="1"/>
  <c r="AB2294" i="5"/>
  <c r="H2278" i="5"/>
  <c r="G2278" i="5"/>
  <c r="J2278" i="5"/>
  <c r="E2278" i="5"/>
  <c r="X2278" i="5" s="1"/>
  <c r="V2207" i="5"/>
  <c r="G2207" i="5" s="1"/>
  <c r="AB2207" i="5"/>
  <c r="R2179" i="5"/>
  <c r="J2179" i="5"/>
  <c r="I2179" i="5"/>
  <c r="H2179" i="5"/>
  <c r="E2164" i="5"/>
  <c r="X2164" i="5" s="1"/>
  <c r="J2164" i="5"/>
  <c r="I2164" i="5"/>
  <c r="V2071" i="5"/>
  <c r="G2071" i="5" s="1"/>
  <c r="V2054" i="5"/>
  <c r="G2054" i="5" s="1"/>
  <c r="AB2054" i="5"/>
  <c r="V1972" i="5"/>
  <c r="G1972" i="5" s="1"/>
  <c r="AB1972" i="5"/>
  <c r="AB1892" i="5"/>
  <c r="V1892" i="5"/>
  <c r="G1892" i="5" s="1"/>
  <c r="V1880" i="5"/>
  <c r="G1880" i="5" s="1"/>
  <c r="V1814" i="5"/>
  <c r="G1814" i="5" s="1"/>
  <c r="AB1814" i="5"/>
  <c r="I1799" i="5"/>
  <c r="E1799" i="5"/>
  <c r="X1799" i="5" s="1"/>
  <c r="J1799" i="5"/>
  <c r="R1799" i="5"/>
  <c r="H1799" i="5"/>
  <c r="R156" i="5"/>
  <c r="X135" i="5"/>
  <c r="R113" i="5"/>
  <c r="I2392" i="5"/>
  <c r="E2392" i="5"/>
  <c r="X2392" i="5" s="1"/>
  <c r="H2392" i="5"/>
  <c r="J2392" i="5"/>
  <c r="V2307" i="5"/>
  <c r="G2307" i="5" s="1"/>
  <c r="AB2307" i="5"/>
  <c r="G2293" i="5"/>
  <c r="E2293" i="5"/>
  <c r="X2293" i="5" s="1"/>
  <c r="V2248" i="5"/>
  <c r="AB2248" i="5"/>
  <c r="F2206" i="5"/>
  <c r="I2206" i="5"/>
  <c r="G2206" i="5"/>
  <c r="E2206" i="5"/>
  <c r="X2206" i="5" s="1"/>
  <c r="AB2179" i="5"/>
  <c r="G2179" i="5"/>
  <c r="G1984" i="5"/>
  <c r="R1984" i="5"/>
  <c r="F1984" i="5"/>
  <c r="I1984" i="5"/>
  <c r="F1904" i="5"/>
  <c r="R1904" i="5"/>
  <c r="H1904" i="5"/>
  <c r="J1904" i="5"/>
  <c r="E1904" i="5"/>
  <c r="X1904" i="5" s="1"/>
  <c r="R1879" i="5"/>
  <c r="E1879" i="5"/>
  <c r="X1879" i="5" s="1"/>
  <c r="V1813" i="5"/>
  <c r="G1813" i="5" s="1"/>
  <c r="R2310" i="5"/>
  <c r="H2310" i="5"/>
  <c r="E2310" i="5"/>
  <c r="X2310" i="5" s="1"/>
  <c r="X134" i="5"/>
  <c r="X111" i="5"/>
  <c r="R92" i="5"/>
  <c r="V2484" i="5"/>
  <c r="G2484" i="5" s="1"/>
  <c r="AB2484" i="5"/>
  <c r="V2454" i="5"/>
  <c r="AB2454" i="5"/>
  <c r="AB2407" i="5"/>
  <c r="V2407" i="5"/>
  <c r="G2407" i="5" s="1"/>
  <c r="H2335" i="5"/>
  <c r="F2335" i="5"/>
  <c r="J2335" i="5"/>
  <c r="R2335" i="5"/>
  <c r="G2335" i="5"/>
  <c r="I2263" i="5"/>
  <c r="F2263" i="5"/>
  <c r="J2263" i="5"/>
  <c r="E2263" i="5"/>
  <c r="X2263" i="5" s="1"/>
  <c r="G2219" i="5"/>
  <c r="J2219" i="5"/>
  <c r="R2219" i="5"/>
  <c r="I2219" i="5"/>
  <c r="H2219" i="5"/>
  <c r="F2219" i="5"/>
  <c r="G2068" i="5"/>
  <c r="I2068" i="5"/>
  <c r="V1610" i="5"/>
  <c r="AB1610" i="5"/>
  <c r="AB62" i="5"/>
  <c r="V62" i="5"/>
  <c r="T2488" i="5"/>
  <c r="S2488" i="5"/>
  <c r="AB2488" i="5"/>
  <c r="T2462" i="5"/>
  <c r="S2462" i="5"/>
  <c r="AB2462" i="5"/>
  <c r="T2437" i="5"/>
  <c r="AB2437" i="5"/>
  <c r="T2317" i="5"/>
  <c r="S2317" i="5"/>
  <c r="T2302" i="5"/>
  <c r="S2302" i="5"/>
  <c r="T1788" i="5"/>
  <c r="AB1788" i="5"/>
  <c r="S1788" i="5"/>
  <c r="T1734" i="5"/>
  <c r="AB1734" i="5"/>
  <c r="T1665" i="5"/>
  <c r="AB1665" i="5"/>
  <c r="S1665" i="5"/>
  <c r="T1502" i="5"/>
  <c r="AB1502" i="5"/>
  <c r="S1502" i="5"/>
  <c r="AB27" i="5"/>
  <c r="AB1535" i="5"/>
  <c r="V1535" i="5"/>
  <c r="G1535" i="5" s="1"/>
  <c r="V1458" i="5"/>
  <c r="G1458" i="5" s="1"/>
  <c r="I1444" i="5"/>
  <c r="R1444" i="5"/>
  <c r="J1444" i="5"/>
  <c r="E1444" i="5"/>
  <c r="X1444" i="5" s="1"/>
  <c r="F1444" i="5"/>
  <c r="H1444" i="5"/>
  <c r="S2088" i="5"/>
  <c r="T2088" i="5"/>
  <c r="AB2088" i="5"/>
  <c r="T1968" i="5"/>
  <c r="S1968" i="5"/>
  <c r="T1904" i="5"/>
  <c r="S1904" i="5"/>
  <c r="AB1904" i="5"/>
  <c r="AB113" i="5"/>
  <c r="AB47" i="5"/>
  <c r="S1734" i="5"/>
  <c r="AB1595" i="5"/>
  <c r="V1595" i="5"/>
  <c r="V1571" i="5"/>
  <c r="G1571" i="5" s="1"/>
  <c r="AB1571" i="5"/>
  <c r="H1495" i="5"/>
  <c r="J1495" i="5"/>
  <c r="V1483" i="5"/>
  <c r="G1483" i="5" s="1"/>
  <c r="J2480" i="5"/>
  <c r="R2480" i="5"/>
  <c r="E2480" i="5"/>
  <c r="X2480" i="5" s="1"/>
  <c r="R2360" i="5"/>
  <c r="F2360" i="5"/>
  <c r="V2331" i="5"/>
  <c r="G2331" i="5" s="1"/>
  <c r="AB2331" i="5"/>
  <c r="F2201" i="5"/>
  <c r="G2201" i="5"/>
  <c r="F2048" i="5"/>
  <c r="H2048" i="5"/>
  <c r="J2048" i="5"/>
  <c r="F1926" i="5"/>
  <c r="J1926" i="5"/>
  <c r="R1926" i="5"/>
  <c r="G1926" i="5"/>
  <c r="V1822" i="5"/>
  <c r="AB1822" i="5"/>
  <c r="G1807" i="5"/>
  <c r="I1807" i="5"/>
  <c r="V1769" i="5"/>
  <c r="AB1769" i="5"/>
  <c r="V1756" i="5"/>
  <c r="AB1756" i="5"/>
  <c r="V1742" i="5"/>
  <c r="G1742" i="5" s="1"/>
  <c r="AB1742" i="5"/>
  <c r="G1727" i="5"/>
  <c r="V1647" i="5"/>
  <c r="AB1647" i="5"/>
  <c r="I1607" i="5"/>
  <c r="F1607" i="5"/>
  <c r="J1607" i="5"/>
  <c r="E1607" i="5"/>
  <c r="X1607" i="5" s="1"/>
  <c r="V1456" i="5"/>
  <c r="V1443" i="5"/>
  <c r="G1443" i="5" s="1"/>
  <c r="AB1443" i="5"/>
  <c r="V2478" i="5"/>
  <c r="G2478" i="5" s="1"/>
  <c r="AB2478" i="5"/>
  <c r="J2464" i="5"/>
  <c r="E2464" i="5"/>
  <c r="X2464" i="5" s="1"/>
  <c r="V2399" i="5"/>
  <c r="G2399" i="5" s="1"/>
  <c r="I2373" i="5"/>
  <c r="J2373" i="5"/>
  <c r="R2228" i="5"/>
  <c r="J2228" i="5"/>
  <c r="E2228" i="5"/>
  <c r="X2228" i="5" s="1"/>
  <c r="V2186" i="5"/>
  <c r="G2186" i="5" s="1"/>
  <c r="AB2186" i="5"/>
  <c r="I2174" i="5"/>
  <c r="F2174" i="5"/>
  <c r="R2132" i="5"/>
  <c r="E2132" i="5"/>
  <c r="X2132" i="5" s="1"/>
  <c r="I2062" i="5"/>
  <c r="F2062" i="5"/>
  <c r="V1939" i="5"/>
  <c r="G1939" i="5" s="1"/>
  <c r="AB1939" i="5"/>
  <c r="E1912" i="5"/>
  <c r="X1912" i="5" s="1"/>
  <c r="I1912" i="5"/>
  <c r="R1835" i="5"/>
  <c r="E1835" i="5"/>
  <c r="X1835" i="5" s="1"/>
  <c r="V1755" i="5"/>
  <c r="AB1755" i="5"/>
  <c r="J1658" i="5"/>
  <c r="E1658" i="5"/>
  <c r="X1658" i="5" s="1"/>
  <c r="G1658" i="5"/>
  <c r="F1658" i="5"/>
  <c r="F1646" i="5"/>
  <c r="G1646" i="5"/>
  <c r="V1633" i="5"/>
  <c r="AB1633" i="5"/>
  <c r="V1581" i="5"/>
  <c r="G1581" i="5"/>
  <c r="J1569" i="5"/>
  <c r="E1569" i="5"/>
  <c r="X1569" i="5" s="1"/>
  <c r="F1558" i="5"/>
  <c r="H1558" i="5"/>
  <c r="V1494" i="5"/>
  <c r="G1494" i="5"/>
  <c r="G1482" i="5"/>
  <c r="J1469" i="5"/>
  <c r="F1469" i="5"/>
  <c r="I1469" i="5"/>
  <c r="V1442" i="5"/>
  <c r="AB1442" i="5"/>
  <c r="J2418" i="5"/>
  <c r="I2418" i="5"/>
  <c r="H2418" i="5"/>
  <c r="F2418" i="5"/>
  <c r="G2252" i="5"/>
  <c r="I2252" i="5"/>
  <c r="J2252" i="5"/>
  <c r="R2252" i="5"/>
  <c r="X10" i="5"/>
  <c r="G2270" i="5"/>
  <c r="R2270" i="5"/>
  <c r="H2270" i="5"/>
  <c r="I2270" i="5"/>
  <c r="J2213" i="5"/>
  <c r="R2213" i="5"/>
  <c r="I2213" i="5"/>
  <c r="G2213" i="5"/>
  <c r="V2200" i="5"/>
  <c r="G2200" i="5" s="1"/>
  <c r="AB2200" i="5"/>
  <c r="H1938" i="5"/>
  <c r="F1938" i="5"/>
  <c r="G1938" i="5"/>
  <c r="E1938" i="5"/>
  <c r="X1938" i="5" s="1"/>
  <c r="V1780" i="5"/>
  <c r="G1780" i="5" s="1"/>
  <c r="V1754" i="5"/>
  <c r="G1754" i="5" s="1"/>
  <c r="AB1754" i="5"/>
  <c r="R1740" i="5"/>
  <c r="E1740" i="5"/>
  <c r="X1740" i="5" s="1"/>
  <c r="F1740" i="5"/>
  <c r="I1740" i="5"/>
  <c r="V1726" i="5"/>
  <c r="G1726" i="5" s="1"/>
  <c r="AB1606" i="5"/>
  <c r="V1606" i="5"/>
  <c r="V1593" i="5"/>
  <c r="G1593" i="5" s="1"/>
  <c r="AB1593" i="5"/>
  <c r="G1569" i="5"/>
  <c r="AB1569" i="5"/>
  <c r="V1532" i="5"/>
  <c r="G1532" i="5" s="1"/>
  <c r="G1518" i="5"/>
  <c r="H1518" i="5"/>
  <c r="F1518" i="5"/>
  <c r="E1518" i="5"/>
  <c r="X1518" i="5" s="1"/>
  <c r="I1493" i="5"/>
  <c r="H1493" i="5"/>
  <c r="V1481" i="5"/>
  <c r="AB1481" i="5"/>
  <c r="AB1469" i="5"/>
  <c r="G1469" i="5"/>
  <c r="X249" i="5"/>
  <c r="J1782" i="5"/>
  <c r="F1782" i="5"/>
  <c r="AB80" i="5"/>
  <c r="T2487" i="5"/>
  <c r="AB2487" i="5"/>
  <c r="S2487" i="5"/>
  <c r="T2342" i="5"/>
  <c r="S2342" i="5"/>
  <c r="AB2342" i="5"/>
  <c r="S2288" i="5"/>
  <c r="T2288" i="5"/>
  <c r="AB2288" i="5"/>
  <c r="T2064" i="5"/>
  <c r="S2064" i="5"/>
  <c r="AB2064" i="5"/>
  <c r="T1958" i="5"/>
  <c r="AB1958" i="5"/>
  <c r="S1958" i="5"/>
  <c r="T1946" i="5"/>
  <c r="S1946" i="5"/>
  <c r="T1895" i="5"/>
  <c r="AB1895" i="5"/>
  <c r="T1870" i="5"/>
  <c r="AB1870" i="5"/>
  <c r="S1870" i="5"/>
  <c r="T1541" i="5"/>
  <c r="AB1541" i="5"/>
  <c r="S1541" i="5"/>
  <c r="T1450" i="5"/>
  <c r="S1450" i="5"/>
  <c r="E1757" i="5"/>
  <c r="X1757" i="5" s="1"/>
  <c r="H1445" i="5"/>
  <c r="X105" i="5"/>
  <c r="X67" i="5"/>
  <c r="X12" i="5"/>
  <c r="F2098" i="5"/>
  <c r="H2098" i="5"/>
  <c r="H1862" i="5"/>
  <c r="I1862" i="5"/>
  <c r="F1808" i="5"/>
  <c r="I1808" i="5"/>
  <c r="F1583" i="5"/>
  <c r="G1583" i="5"/>
  <c r="R1583" i="5"/>
  <c r="J1484" i="5"/>
  <c r="E1484" i="5"/>
  <c r="X1484" i="5" s="1"/>
  <c r="G1484" i="5"/>
  <c r="R1484" i="5"/>
  <c r="F1484" i="5"/>
  <c r="V1472" i="5"/>
  <c r="AB1472" i="5"/>
  <c r="S2301" i="5"/>
  <c r="AB2301" i="5"/>
  <c r="T2287" i="5"/>
  <c r="S2287" i="5"/>
  <c r="T1855" i="5"/>
  <c r="AB1855" i="5"/>
  <c r="S1855" i="5"/>
  <c r="T1801" i="5"/>
  <c r="AB1801" i="5"/>
  <c r="T1581" i="5"/>
  <c r="S1581" i="5"/>
  <c r="T1540" i="5"/>
  <c r="S1540" i="5"/>
  <c r="AB1528" i="5"/>
  <c r="S1528" i="5"/>
  <c r="AB34" i="5"/>
  <c r="G2387" i="5"/>
  <c r="J2044" i="5"/>
  <c r="R1579" i="5"/>
  <c r="X99" i="5"/>
  <c r="V80" i="5"/>
  <c r="F2327" i="5"/>
  <c r="E2327" i="5"/>
  <c r="X2327" i="5" s="1"/>
  <c r="V2183" i="5"/>
  <c r="G2183" i="5" s="1"/>
  <c r="AB2183" i="5"/>
  <c r="V2126" i="5"/>
  <c r="AB2126" i="5"/>
  <c r="I2109" i="5"/>
  <c r="E2109" i="5"/>
  <c r="X2109" i="5" s="1"/>
  <c r="G2044" i="5"/>
  <c r="T2496" i="5"/>
  <c r="S2496" i="5"/>
  <c r="T2375" i="5"/>
  <c r="AB2375" i="5"/>
  <c r="T2337" i="5"/>
  <c r="S2337" i="5"/>
  <c r="T1496" i="5"/>
  <c r="S1496" i="5"/>
  <c r="T1483" i="5"/>
  <c r="S1483" i="5"/>
  <c r="AB1483" i="5"/>
  <c r="V2370" i="5"/>
  <c r="G2370" i="5" s="1"/>
  <c r="AB2370" i="5"/>
  <c r="AB2078" i="5"/>
  <c r="V2078" i="5"/>
  <c r="G2078" i="5" s="1"/>
  <c r="R1818" i="5"/>
  <c r="G1791" i="5"/>
  <c r="J1791" i="5"/>
  <c r="V1544" i="5"/>
  <c r="AB1544" i="5"/>
  <c r="T2497" i="5"/>
  <c r="S2497" i="5"/>
  <c r="T2432" i="5"/>
  <c r="AB2432" i="5"/>
  <c r="S2432" i="5"/>
  <c r="AB169" i="5"/>
  <c r="I2387" i="5"/>
  <c r="I2044" i="5"/>
  <c r="R1791" i="5"/>
  <c r="X45" i="5"/>
  <c r="V2460" i="5"/>
  <c r="AB2460" i="5"/>
  <c r="R2412" i="5"/>
  <c r="E2412" i="5"/>
  <c r="X2412" i="5" s="1"/>
  <c r="J2210" i="5"/>
  <c r="I2210" i="5"/>
  <c r="I2125" i="5"/>
  <c r="J2125" i="5"/>
  <c r="R1935" i="5"/>
  <c r="E1935" i="5"/>
  <c r="X1935" i="5" s="1"/>
  <c r="V1922" i="5"/>
  <c r="AB1922" i="5"/>
  <c r="R1870" i="5"/>
  <c r="F1870" i="5"/>
  <c r="F1668" i="5"/>
  <c r="H1668" i="5"/>
  <c r="V140" i="5"/>
  <c r="AB140" i="5"/>
  <c r="V75" i="5"/>
  <c r="AB75" i="5"/>
  <c r="V32" i="5"/>
  <c r="S2246" i="5"/>
  <c r="T2246" i="5"/>
  <c r="AB2246" i="5"/>
  <c r="T2086" i="5"/>
  <c r="S2086" i="5"/>
  <c r="AB2086" i="5"/>
  <c r="AB2072" i="5"/>
  <c r="T2072" i="5"/>
  <c r="AB1728" i="5"/>
  <c r="T1482" i="5"/>
  <c r="S1482" i="5"/>
  <c r="AB1962" i="5"/>
  <c r="V1962" i="5"/>
  <c r="G1579" i="5"/>
  <c r="E1579" i="5"/>
  <c r="X1579" i="5" s="1"/>
  <c r="V1531" i="5"/>
  <c r="AB1531" i="5"/>
  <c r="V1505" i="5"/>
  <c r="AB1505" i="5"/>
  <c r="T2445" i="5"/>
  <c r="AB2445" i="5"/>
  <c r="S144" i="5"/>
  <c r="R2387" i="5"/>
  <c r="F2044" i="5"/>
  <c r="H1791" i="5"/>
  <c r="H1579" i="5"/>
  <c r="X44" i="5"/>
  <c r="R44" i="5"/>
  <c r="V2473" i="5"/>
  <c r="AB2473" i="5"/>
  <c r="V2459" i="5"/>
  <c r="AB2459" i="5"/>
  <c r="V2223" i="5"/>
  <c r="AB2223" i="5"/>
  <c r="V2141" i="5"/>
  <c r="AB2141" i="5"/>
  <c r="G2076" i="5"/>
  <c r="F2076" i="5"/>
  <c r="H1987" i="5"/>
  <c r="I1987" i="5"/>
  <c r="AB167" i="5"/>
  <c r="V167" i="5"/>
  <c r="V138" i="5"/>
  <c r="AB138" i="5"/>
  <c r="AB73" i="5"/>
  <c r="AB31" i="5"/>
  <c r="V31" i="5"/>
  <c r="V1681" i="5"/>
  <c r="AB1681" i="5"/>
  <c r="V1630" i="5"/>
  <c r="AB1630" i="5"/>
  <c r="V79" i="5"/>
  <c r="T2407" i="5"/>
  <c r="S2407" i="5"/>
  <c r="AB2275" i="5"/>
  <c r="S2275" i="5"/>
  <c r="T2169" i="5"/>
  <c r="S2169" i="5"/>
  <c r="T2105" i="5"/>
  <c r="AB2105" i="5"/>
  <c r="S2105" i="5"/>
  <c r="S1800" i="5"/>
  <c r="AB1800" i="5"/>
  <c r="T1800" i="5"/>
  <c r="T1706" i="5"/>
  <c r="S1706" i="5"/>
  <c r="AB1706" i="5"/>
  <c r="AB268" i="5"/>
  <c r="R146" i="5"/>
  <c r="X146" i="5"/>
  <c r="V2436" i="5"/>
  <c r="AB2436" i="5"/>
  <c r="V2336" i="5"/>
  <c r="AB2336" i="5"/>
  <c r="V1907" i="5"/>
  <c r="AB1907" i="5"/>
  <c r="T1982" i="5"/>
  <c r="S1982" i="5"/>
  <c r="S1893" i="5"/>
  <c r="AB1893" i="5"/>
  <c r="T1853" i="5"/>
  <c r="S1853" i="5"/>
  <c r="V2274" i="5"/>
  <c r="AB2274" i="5"/>
  <c r="V2231" i="5"/>
  <c r="AB2231" i="5"/>
  <c r="V1563" i="5"/>
  <c r="AB1563" i="5"/>
  <c r="G1524" i="5"/>
  <c r="J1524" i="5"/>
  <c r="AB260" i="5"/>
  <c r="V260" i="5"/>
  <c r="T2401" i="5"/>
  <c r="S2401" i="5"/>
  <c r="T2310" i="5"/>
  <c r="S2310" i="5"/>
  <c r="AB2127" i="5"/>
  <c r="T2127" i="5"/>
  <c r="T2071" i="5"/>
  <c r="S2071" i="5"/>
  <c r="T2057" i="5"/>
  <c r="S2057" i="5"/>
  <c r="AB2057" i="5"/>
  <c r="T1823" i="5"/>
  <c r="S1823" i="5"/>
  <c r="T1794" i="5"/>
  <c r="S1794" i="5"/>
  <c r="T1767" i="5"/>
  <c r="AB1767" i="5"/>
  <c r="S1727" i="5"/>
  <c r="T1727" i="5"/>
  <c r="X26" i="5"/>
  <c r="V2430" i="5"/>
  <c r="AB2430" i="5"/>
  <c r="AB2260" i="5"/>
  <c r="V2260" i="5"/>
  <c r="V1704" i="5"/>
  <c r="AB1704" i="5"/>
  <c r="V1690" i="5"/>
  <c r="AB1690" i="5"/>
  <c r="F1597" i="5"/>
  <c r="I1597" i="5"/>
  <c r="V1538" i="5"/>
  <c r="AB1538" i="5"/>
  <c r="AB2113" i="5"/>
  <c r="V2113" i="5"/>
  <c r="AB2190" i="5"/>
  <c r="T2190" i="5"/>
  <c r="AB2176" i="5"/>
  <c r="T2176" i="5"/>
  <c r="T2139" i="5"/>
  <c r="S2139" i="5"/>
  <c r="AB2139" i="5"/>
  <c r="T1862" i="5"/>
  <c r="S1862" i="5"/>
  <c r="AB1862" i="5"/>
  <c r="V1918" i="5"/>
  <c r="AB1918" i="5"/>
  <c r="R1632" i="5"/>
  <c r="E1632" i="5"/>
  <c r="X1632" i="5" s="1"/>
  <c r="V1471" i="5"/>
  <c r="AB1471" i="5"/>
  <c r="V268" i="5"/>
  <c r="T2258" i="5"/>
  <c r="S2258" i="5"/>
  <c r="AB159" i="5"/>
  <c r="AB101" i="5"/>
  <c r="AB87" i="5"/>
  <c r="R132" i="5"/>
  <c r="V2033" i="5"/>
  <c r="AB2033" i="5"/>
  <c r="V1838" i="5"/>
  <c r="V1826" i="5"/>
  <c r="V1774" i="5"/>
  <c r="V1707" i="5"/>
  <c r="AB1707" i="5"/>
  <c r="V1692" i="5"/>
  <c r="V1678" i="5"/>
  <c r="V1591" i="5"/>
  <c r="AB1591" i="5"/>
  <c r="V1504" i="5"/>
  <c r="G1493" i="5"/>
  <c r="V1480" i="5"/>
  <c r="AB1480" i="5"/>
  <c r="V1468" i="5"/>
  <c r="AB1468" i="5"/>
  <c r="T2217" i="5"/>
  <c r="S2217" i="5"/>
  <c r="AB2217" i="5"/>
  <c r="T1547" i="5"/>
  <c r="S1547" i="5"/>
  <c r="B21" i="6"/>
  <c r="B51" i="6" s="1"/>
  <c r="G51" i="6" s="1"/>
  <c r="V1993" i="5"/>
  <c r="AB1993" i="5"/>
  <c r="G1479" i="5"/>
  <c r="H1479" i="5"/>
  <c r="J1479" i="5"/>
  <c r="AB1467" i="5"/>
  <c r="V1467" i="5"/>
  <c r="X259" i="5"/>
  <c r="V2070" i="5"/>
  <c r="AB2070" i="5"/>
  <c r="S2412" i="5"/>
  <c r="T2412" i="5"/>
  <c r="AB2412" i="5"/>
  <c r="T2357" i="5"/>
  <c r="AB2357" i="5"/>
  <c r="T2230" i="5"/>
  <c r="AB2230" i="5"/>
  <c r="T2202" i="5"/>
  <c r="AB2202" i="5"/>
  <c r="S2202" i="5"/>
  <c r="T2188" i="5"/>
  <c r="S2188" i="5"/>
  <c r="AB1534" i="5"/>
  <c r="S1534" i="5"/>
  <c r="V2253" i="5"/>
  <c r="AB2253" i="5"/>
  <c r="V1966" i="5"/>
  <c r="AB1966" i="5"/>
  <c r="V1927" i="5"/>
  <c r="AB1927" i="5"/>
  <c r="V1876" i="5"/>
  <c r="AB1876" i="5"/>
  <c r="V1773" i="5"/>
  <c r="AB1773" i="5"/>
  <c r="V1705" i="5"/>
  <c r="AB1705" i="5"/>
  <c r="AB117" i="5"/>
  <c r="V117" i="5"/>
  <c r="AB5" i="5"/>
  <c r="T2397" i="5"/>
  <c r="AB2397" i="5"/>
  <c r="S2229" i="5"/>
  <c r="T2229" i="5"/>
  <c r="S2215" i="5"/>
  <c r="T2215" i="5"/>
  <c r="AB2215" i="5"/>
  <c r="T2187" i="5"/>
  <c r="S2187" i="5"/>
  <c r="T1586" i="5"/>
  <c r="AB1586" i="5"/>
  <c r="X128" i="5"/>
  <c r="X36" i="5"/>
  <c r="V2163" i="5"/>
  <c r="AB2163" i="5"/>
  <c r="H1529" i="5"/>
  <c r="J1529" i="5"/>
  <c r="AB2080" i="5"/>
  <c r="V2080" i="5"/>
  <c r="S2365" i="5"/>
  <c r="T2365" i="5"/>
  <c r="AB2365" i="5"/>
  <c r="AB2040" i="5"/>
  <c r="S2040" i="5"/>
  <c r="T1666" i="5"/>
  <c r="AB1666" i="5"/>
  <c r="X68" i="5"/>
  <c r="V2102" i="5"/>
  <c r="AB2102" i="5"/>
  <c r="V1689" i="5"/>
  <c r="AB1689" i="5"/>
  <c r="AB2091" i="5"/>
  <c r="T2091" i="5"/>
  <c r="T1842" i="5"/>
  <c r="AB1842" i="5"/>
  <c r="V2254" i="5"/>
  <c r="V2009" i="5"/>
  <c r="AB2009" i="5"/>
  <c r="V1844" i="5"/>
  <c r="AB1844" i="5"/>
  <c r="V1739" i="5"/>
  <c r="AB1739" i="5"/>
  <c r="AB2100" i="5"/>
  <c r="V2100" i="5"/>
  <c r="T2468" i="5"/>
  <c r="S2468" i="5"/>
  <c r="AB2468" i="5"/>
  <c r="S2415" i="5"/>
  <c r="T2415" i="5"/>
  <c r="AB2415" i="5"/>
  <c r="AB2348" i="5"/>
  <c r="S2348" i="5"/>
  <c r="T2269" i="5"/>
  <c r="AB2269" i="5"/>
  <c r="S2205" i="5"/>
  <c r="T2205" i="5"/>
  <c r="AB2205" i="5"/>
  <c r="T2007" i="5"/>
  <c r="S2007" i="5"/>
  <c r="T1994" i="5"/>
  <c r="AB1994" i="5"/>
  <c r="T1954" i="5"/>
  <c r="AB1954" i="5"/>
  <c r="T1878" i="5"/>
  <c r="S1878" i="5"/>
  <c r="T1618" i="5"/>
  <c r="T1461" i="5"/>
  <c r="X264" i="5"/>
  <c r="X64" i="5"/>
  <c r="V2479" i="5"/>
  <c r="AB2479" i="5"/>
  <c r="AB2198" i="5"/>
  <c r="V2198" i="5"/>
  <c r="V1843" i="5"/>
  <c r="AB1843" i="5"/>
  <c r="V255" i="5"/>
  <c r="AB150" i="5"/>
  <c r="V124" i="5"/>
  <c r="AB124" i="5"/>
  <c r="V94" i="5"/>
  <c r="AB94" i="5"/>
  <c r="V15" i="5"/>
  <c r="AB44" i="5"/>
  <c r="T2480" i="5"/>
  <c r="S2480" i="5"/>
  <c r="T2467" i="5"/>
  <c r="S2467" i="5"/>
  <c r="AB2467" i="5"/>
  <c r="T2020" i="5"/>
  <c r="S2020" i="5"/>
  <c r="AB2020" i="5"/>
  <c r="T1646" i="5"/>
  <c r="S1646" i="5"/>
  <c r="T1565" i="5"/>
  <c r="S1565" i="5"/>
  <c r="G1615" i="5"/>
  <c r="AB115" i="5"/>
  <c r="V115" i="5"/>
  <c r="S1771" i="5"/>
  <c r="T1771" i="5"/>
  <c r="T1621" i="5"/>
  <c r="S1621" i="5"/>
  <c r="X119" i="5"/>
  <c r="X52" i="5"/>
  <c r="V2161" i="5"/>
  <c r="AB2112" i="5"/>
  <c r="V100" i="5"/>
  <c r="T2420" i="5"/>
  <c r="S2420" i="5"/>
  <c r="S2392" i="5"/>
  <c r="T2392" i="5"/>
  <c r="T2299" i="5"/>
  <c r="S2299" i="5"/>
  <c r="AB2299" i="5"/>
  <c r="T1604" i="5"/>
  <c r="S1604" i="5"/>
  <c r="T1513" i="5"/>
  <c r="AB1513" i="5"/>
  <c r="X102" i="5"/>
  <c r="V126" i="5"/>
  <c r="V97" i="5"/>
  <c r="AB76" i="5"/>
  <c r="V76" i="5"/>
  <c r="T2405" i="5"/>
  <c r="S2405" i="5"/>
  <c r="T1925" i="5"/>
  <c r="S1925" i="5"/>
  <c r="AB1925" i="5"/>
  <c r="V154" i="5"/>
  <c r="V125" i="5"/>
  <c r="AB125" i="5"/>
  <c r="V16" i="5"/>
  <c r="AB16" i="5"/>
  <c r="T2120" i="5"/>
  <c r="AB2120" i="5"/>
  <c r="S2120" i="5"/>
  <c r="T2093" i="5"/>
  <c r="S2093" i="5"/>
  <c r="S2028" i="5"/>
  <c r="T2028" i="5"/>
  <c r="X23" i="5"/>
  <c r="AB43" i="5"/>
  <c r="V43" i="5"/>
  <c r="S2428" i="5"/>
  <c r="T2428" i="5"/>
  <c r="T2308" i="5"/>
  <c r="S2308" i="5"/>
  <c r="S2077" i="5"/>
  <c r="T2077" i="5"/>
  <c r="AB1712" i="5"/>
  <c r="T2427" i="5"/>
  <c r="S2427" i="5"/>
  <c r="T1803" i="5"/>
  <c r="AB1803" i="5"/>
  <c r="V120" i="5"/>
  <c r="AB37" i="5"/>
  <c r="V37" i="5"/>
  <c r="T1683" i="5"/>
  <c r="S1683" i="5"/>
  <c r="T1523" i="5"/>
  <c r="S1523" i="5"/>
  <c r="X77" i="5"/>
  <c r="T2198" i="5"/>
  <c r="R261" i="5"/>
  <c r="X141" i="5"/>
  <c r="T2326" i="5"/>
  <c r="S2326" i="5"/>
  <c r="T2210" i="5"/>
  <c r="S2210" i="5"/>
  <c r="T2197" i="5"/>
  <c r="S2197" i="5"/>
  <c r="S2146" i="5"/>
  <c r="T2146" i="5"/>
  <c r="T2332" i="5"/>
  <c r="S2332" i="5"/>
  <c r="T2207" i="5"/>
  <c r="S2207" i="5"/>
  <c r="T1707" i="5"/>
  <c r="AB152" i="5"/>
  <c r="T139" i="5"/>
  <c r="AB139" i="5"/>
  <c r="AB2043" i="5"/>
  <c r="T1731" i="5"/>
  <c r="S1731" i="5"/>
  <c r="T1580" i="5"/>
  <c r="S1580" i="5"/>
  <c r="T2221" i="5"/>
  <c r="S2221" i="5"/>
  <c r="T2159" i="5"/>
  <c r="S2159" i="5"/>
  <c r="T2123" i="5"/>
  <c r="T1976" i="5"/>
  <c r="AB58" i="5"/>
  <c r="V58" i="5"/>
  <c r="T2097" i="5"/>
  <c r="S2097" i="5"/>
  <c r="AB2074" i="5"/>
  <c r="S2012" i="5"/>
  <c r="T2012" i="5"/>
  <c r="S2391" i="5"/>
  <c r="T2391" i="5"/>
  <c r="AB141" i="5"/>
  <c r="AB50" i="5"/>
  <c r="AB2140" i="5"/>
  <c r="AB163" i="5"/>
  <c r="AB2172" i="5"/>
  <c r="T1620" i="5"/>
  <c r="S1620" i="5"/>
  <c r="S2469" i="5"/>
  <c r="T2469" i="5"/>
  <c r="S2148" i="5"/>
  <c r="T2148" i="5"/>
  <c r="AB82" i="5"/>
  <c r="S2347" i="5"/>
  <c r="T2347" i="5"/>
  <c r="S2247" i="5"/>
  <c r="T2247" i="5"/>
  <c r="B22" i="6"/>
  <c r="G22" i="6" s="1"/>
  <c r="F22" i="6"/>
  <c r="G17" i="6"/>
  <c r="H17" i="6" s="1"/>
  <c r="F21" i="6"/>
  <c r="B46" i="6"/>
  <c r="G46" i="6" s="1"/>
  <c r="G16" i="6"/>
  <c r="H16" i="6" s="1"/>
  <c r="B75" i="4"/>
  <c r="A54" i="6" s="1"/>
  <c r="B61" i="4"/>
  <c r="A43" i="6" s="1"/>
  <c r="B85" i="4"/>
  <c r="A60" i="6" s="1"/>
  <c r="B87" i="4"/>
  <c r="A62" i="6" s="1"/>
  <c r="B31" i="4"/>
  <c r="A18" i="6" s="1"/>
  <c r="G20" i="6"/>
  <c r="B25" i="6"/>
  <c r="G25" i="6" s="1"/>
  <c r="B50" i="6"/>
  <c r="G50" i="6" s="1"/>
  <c r="B40" i="6"/>
  <c r="G40" i="6" s="1"/>
  <c r="F20" i="6"/>
  <c r="B30" i="6"/>
  <c r="G30" i="6" s="1"/>
  <c r="B45" i="6"/>
  <c r="G45" i="6" s="1"/>
  <c r="B35" i="6"/>
  <c r="G35" i="6" s="1"/>
  <c r="F25" i="6"/>
  <c r="D14" i="6"/>
  <c r="B19" i="6"/>
  <c r="G19" i="6" s="1"/>
  <c r="F19" i="6"/>
  <c r="B89" i="4"/>
  <c r="A63" i="6" s="1"/>
  <c r="Q4" i="5"/>
  <c r="A58" i="2"/>
  <c r="A66" i="2"/>
  <c r="I39" i="6"/>
  <c r="D2" i="4"/>
  <c r="B55" i="4"/>
  <c r="A38" i="6" s="1"/>
  <c r="A46" i="2"/>
  <c r="I16" i="6"/>
  <c r="J12" i="6"/>
  <c r="C12" i="6" s="1"/>
  <c r="J5" i="6"/>
  <c r="A61" i="2"/>
  <c r="A68" i="2"/>
  <c r="B6" i="3"/>
  <c r="J63" i="6"/>
  <c r="A70" i="2"/>
  <c r="A43" i="2"/>
  <c r="B29" i="4"/>
  <c r="B35" i="4" s="1"/>
  <c r="A22" i="6" s="1"/>
  <c r="B21" i="3"/>
  <c r="C5" i="3"/>
  <c r="A9" i="2"/>
  <c r="A2" i="2"/>
  <c r="J37" i="6"/>
  <c r="I4" i="4"/>
  <c r="A3" i="6"/>
  <c r="A6" i="2"/>
  <c r="A16" i="2"/>
  <c r="I58" i="6"/>
  <c r="L68" i="6"/>
  <c r="B8" i="4"/>
  <c r="A4" i="6" s="1"/>
  <c r="I60" i="6"/>
  <c r="I17" i="6"/>
  <c r="I4" i="8"/>
  <c r="B25" i="3"/>
  <c r="B29" i="3"/>
  <c r="C13" i="3"/>
  <c r="A26" i="2"/>
  <c r="A19" i="2"/>
  <c r="I55" i="6"/>
  <c r="B12" i="4"/>
  <c r="J19" i="6"/>
  <c r="A14" i="2"/>
  <c r="A25" i="2"/>
  <c r="B77" i="4"/>
  <c r="A55" i="6" s="1"/>
  <c r="L67" i="6"/>
  <c r="B5" i="7"/>
  <c r="I6" i="6"/>
  <c r="C6" i="6" s="1"/>
  <c r="C5" i="7"/>
  <c r="I52" i="6"/>
  <c r="C20" i="3"/>
  <c r="B9" i="4"/>
  <c r="A5" i="6" s="1"/>
  <c r="C21" i="3"/>
  <c r="A60" i="2"/>
  <c r="A37" i="2"/>
  <c r="J45" i="6"/>
  <c r="I56" i="6"/>
  <c r="B20" i="4"/>
  <c r="A11" i="6" s="1"/>
  <c r="I20" i="6"/>
  <c r="A31" i="2"/>
  <c r="A33" i="2"/>
  <c r="A1" i="7"/>
  <c r="G4" i="8"/>
  <c r="B16" i="4"/>
  <c r="A8" i="6" s="1"/>
  <c r="I7" i="6"/>
  <c r="D1" i="6"/>
  <c r="J60" i="6"/>
  <c r="I25" i="6"/>
  <c r="D4" i="5"/>
  <c r="A75" i="2"/>
  <c r="B39" i="4"/>
  <c r="C29" i="3"/>
  <c r="C11" i="3"/>
  <c r="A54" i="2"/>
  <c r="B45" i="4"/>
  <c r="A30" i="6" s="1"/>
  <c r="J27" i="6"/>
  <c r="A57" i="2"/>
  <c r="A42" i="2"/>
  <c r="A91" i="4"/>
  <c r="D4" i="8"/>
  <c r="A1" i="2"/>
  <c r="B25" i="4"/>
  <c r="A13" i="6" s="1"/>
  <c r="I8" i="6"/>
  <c r="J6" i="6"/>
  <c r="I62" i="6"/>
  <c r="J36" i="6"/>
  <c r="E4" i="5"/>
  <c r="C25" i="3"/>
  <c r="G3" i="5"/>
  <c r="B67" i="4"/>
  <c r="A48" i="6" s="1"/>
  <c r="C27" i="3"/>
  <c r="A72" i="2"/>
  <c r="I46" i="6"/>
  <c r="L65" i="6"/>
  <c r="B18" i="3"/>
  <c r="A51" i="2"/>
  <c r="B2" i="5"/>
  <c r="C3" i="6"/>
  <c r="A10" i="2"/>
  <c r="B37" i="4"/>
  <c r="A23" i="6" s="1"/>
  <c r="I9" i="6"/>
  <c r="J7" i="6"/>
  <c r="N4" i="5"/>
  <c r="B19" i="4"/>
  <c r="D25" i="4"/>
  <c r="C8" i="3"/>
  <c r="I54" i="6"/>
  <c r="J67" i="6"/>
  <c r="I74" i="4"/>
  <c r="I29" i="6"/>
  <c r="A7" i="2"/>
  <c r="A59" i="2"/>
  <c r="M4" i="5"/>
  <c r="I4" i="6"/>
  <c r="C4" i="6" s="1"/>
  <c r="A18" i="2"/>
  <c r="I10" i="6"/>
  <c r="C10" i="6" s="1"/>
  <c r="J8" i="6"/>
  <c r="F5" i="7"/>
  <c r="I37" i="6"/>
  <c r="A20" i="2"/>
  <c r="B5" i="3"/>
  <c r="A48" i="2"/>
  <c r="B24" i="4"/>
  <c r="B40" i="4"/>
  <c r="I47" i="6"/>
  <c r="B26" i="3"/>
  <c r="B43" i="4"/>
  <c r="A28" i="6" s="1"/>
  <c r="J68" i="6"/>
  <c r="L4" i="5"/>
  <c r="I49" i="6"/>
  <c r="B28" i="3"/>
  <c r="J59" i="6"/>
  <c r="I44" i="6"/>
  <c r="I15" i="6"/>
  <c r="F4" i="8"/>
  <c r="B17" i="3"/>
  <c r="B13" i="3"/>
  <c r="A64" i="2"/>
  <c r="B79" i="4"/>
  <c r="A57" i="6" s="1"/>
  <c r="F4" i="5"/>
  <c r="I26" i="6"/>
  <c r="J54" i="6"/>
  <c r="B30" i="3"/>
  <c r="B4" i="8"/>
  <c r="A8" i="2"/>
  <c r="B46" i="4"/>
  <c r="A31" i="6" s="1"/>
  <c r="J57" i="6"/>
  <c r="I59" i="6"/>
  <c r="B32" i="3"/>
  <c r="A4" i="5"/>
  <c r="A1" i="6"/>
  <c r="A35" i="2"/>
  <c r="J30" i="6"/>
  <c r="B38" i="4"/>
  <c r="I31" i="6"/>
  <c r="A49" i="2"/>
  <c r="J17" i="6"/>
  <c r="A17" i="2"/>
  <c r="C28" i="3"/>
  <c r="A73" i="2"/>
  <c r="A27" i="2"/>
  <c r="J29" i="6"/>
  <c r="B21" i="4"/>
  <c r="I30" i="6"/>
  <c r="A40" i="2"/>
  <c r="J16" i="6"/>
  <c r="B83" i="4"/>
  <c r="A59" i="6" s="1"/>
  <c r="C12" i="3"/>
  <c r="A55" i="2"/>
  <c r="A23" i="2"/>
  <c r="J15" i="6"/>
  <c r="B4" i="4"/>
  <c r="A62" i="2"/>
  <c r="B41" i="4"/>
  <c r="B65" i="4" s="1"/>
  <c r="A47" i="6" s="1"/>
  <c r="B61" i="1"/>
  <c r="B49" i="4"/>
  <c r="A33" i="6" s="1"/>
  <c r="J9" i="6"/>
  <c r="B3" i="5"/>
  <c r="I50" i="6"/>
  <c r="C26" i="3"/>
  <c r="C30" i="3"/>
  <c r="A4" i="8"/>
  <c r="C9" i="3"/>
  <c r="A28" i="2"/>
  <c r="J4" i="5"/>
  <c r="I66" i="6"/>
  <c r="J20" i="6"/>
  <c r="C18" i="3"/>
  <c r="C22" i="3"/>
  <c r="I69" i="6"/>
  <c r="J14" i="6"/>
  <c r="A56" i="2"/>
  <c r="A11" i="2"/>
  <c r="A38" i="2"/>
  <c r="J65" i="6"/>
  <c r="B44" i="4"/>
  <c r="A29" i="6" s="1"/>
  <c r="I51" i="6"/>
  <c r="B81" i="4"/>
  <c r="A58" i="6" s="1"/>
  <c r="J49" i="6"/>
  <c r="B3" i="6"/>
  <c r="C10" i="3"/>
  <c r="C14" i="3"/>
  <c r="I68" i="6"/>
  <c r="H4" i="5"/>
  <c r="A4" i="2"/>
  <c r="H74" i="4"/>
  <c r="G64" i="6"/>
  <c r="T171" i="5"/>
  <c r="T86" i="5"/>
  <c r="T133" i="5"/>
  <c r="T61" i="5"/>
  <c r="T119" i="5"/>
  <c r="T266" i="5"/>
  <c r="T57" i="5"/>
  <c r="S258" i="5"/>
  <c r="T122" i="5"/>
  <c r="T37" i="5"/>
  <c r="T249" i="5"/>
  <c r="S257" i="5"/>
  <c r="T6" i="5"/>
  <c r="T147" i="5"/>
  <c r="T124" i="5"/>
  <c r="T107" i="5"/>
  <c r="T132" i="5"/>
  <c r="S103" i="5"/>
  <c r="T23" i="5"/>
  <c r="T94" i="5"/>
  <c r="T168" i="5"/>
  <c r="T51" i="5"/>
  <c r="S30" i="5"/>
  <c r="S34" i="5"/>
  <c r="T98" i="5"/>
  <c r="T63" i="5"/>
  <c r="T141" i="5"/>
  <c r="T21" i="5"/>
  <c r="T151" i="5"/>
  <c r="T67" i="5"/>
  <c r="S31" i="5"/>
  <c r="T157" i="5"/>
  <c r="T170" i="5"/>
  <c r="T143" i="5"/>
  <c r="T78" i="5"/>
  <c r="T255" i="5"/>
  <c r="T145" i="5"/>
  <c r="T87" i="5"/>
  <c r="T161" i="5"/>
  <c r="T248" i="5"/>
  <c r="T149" i="5"/>
  <c r="T164" i="5"/>
  <c r="T13" i="5"/>
  <c r="T136" i="5"/>
  <c r="T36" i="5"/>
  <c r="T127" i="5"/>
  <c r="T126" i="5"/>
  <c r="T121" i="5"/>
  <c r="T263" i="5"/>
  <c r="T49" i="5"/>
  <c r="T256" i="5"/>
  <c r="T85" i="5"/>
  <c r="S79" i="5"/>
  <c r="T158" i="5"/>
  <c r="S55" i="5"/>
  <c r="T165" i="5"/>
  <c r="T16" i="5"/>
  <c r="T153" i="5"/>
  <c r="T12" i="5"/>
  <c r="T72" i="5"/>
  <c r="T252" i="5"/>
  <c r="T73" i="5"/>
  <c r="T95" i="5"/>
  <c r="T265" i="5"/>
  <c r="T163" i="5"/>
  <c r="S14" i="5"/>
  <c r="T84" i="5"/>
  <c r="T144" i="5"/>
  <c r="T146" i="5"/>
  <c r="S40" i="5"/>
  <c r="T50" i="5"/>
  <c r="T115" i="5"/>
  <c r="T97" i="5"/>
  <c r="S18" i="5"/>
  <c r="T108" i="5"/>
  <c r="T117" i="5"/>
  <c r="T264" i="5"/>
  <c r="T70" i="5"/>
  <c r="S105" i="5"/>
  <c r="S65" i="5"/>
  <c r="T154" i="5"/>
  <c r="S17" i="5"/>
  <c r="T20" i="5"/>
  <c r="S102" i="5"/>
  <c r="T253" i="5"/>
  <c r="S123" i="5"/>
  <c r="T71" i="5"/>
  <c r="S259" i="5"/>
  <c r="T96" i="5"/>
  <c r="T268" i="5"/>
  <c r="S74" i="5"/>
  <c r="T109" i="5"/>
  <c r="S99" i="5"/>
  <c r="T19" i="5"/>
  <c r="S90" i="5"/>
  <c r="S77" i="5"/>
  <c r="T169" i="5"/>
  <c r="T111" i="5"/>
  <c r="T142" i="5"/>
  <c r="T130" i="5"/>
  <c r="T261" i="5"/>
  <c r="T113" i="5"/>
  <c r="T120" i="5"/>
  <c r="T156" i="5"/>
  <c r="T106" i="5"/>
  <c r="S9" i="5"/>
  <c r="T26" i="5"/>
  <c r="T148" i="5"/>
  <c r="T104" i="5"/>
  <c r="T64" i="5"/>
  <c r="T135" i="5"/>
  <c r="T162" i="5"/>
  <c r="S137" i="5"/>
  <c r="S76" i="5"/>
  <c r="T69" i="5"/>
  <c r="T112" i="5"/>
  <c r="T66" i="5"/>
  <c r="T45" i="5"/>
  <c r="S47" i="5"/>
  <c r="T128" i="5"/>
  <c r="S5" i="5"/>
  <c r="S15" i="5"/>
  <c r="T155" i="5"/>
  <c r="S52" i="5"/>
  <c r="S24" i="5"/>
  <c r="T260" i="5"/>
  <c r="T267" i="5"/>
  <c r="T118" i="5"/>
  <c r="T53" i="5"/>
  <c r="S54" i="5"/>
  <c r="T251" i="5"/>
  <c r="T68" i="5"/>
  <c r="T46" i="5"/>
  <c r="T11" i="5"/>
  <c r="T89" i="5"/>
  <c r="T150" i="5"/>
  <c r="T82" i="5"/>
  <c r="T39" i="5"/>
  <c r="S159" i="5"/>
  <c r="T134" i="5"/>
  <c r="S114" i="5"/>
  <c r="T116" i="5"/>
  <c r="T110" i="5"/>
  <c r="S29" i="5"/>
  <c r="S92" i="5"/>
  <c r="T152" i="5"/>
  <c r="T22" i="5"/>
  <c r="T33" i="5"/>
  <c r="T131" i="5"/>
  <c r="T48" i="5"/>
  <c r="T28" i="5"/>
  <c r="T138" i="5"/>
  <c r="T80" i="5"/>
  <c r="T42" i="5"/>
  <c r="T101" i="5"/>
  <c r="T7" i="5"/>
  <c r="S27" i="5"/>
  <c r="T81" i="5"/>
  <c r="T129" i="5"/>
  <c r="T250" i="5"/>
  <c r="T56" i="5"/>
  <c r="T62" i="5"/>
  <c r="T43" i="5"/>
  <c r="T38" i="5"/>
  <c r="T59" i="5"/>
  <c r="T44" i="5"/>
  <c r="T8" i="5"/>
  <c r="T254" i="5"/>
  <c r="T93" i="5"/>
  <c r="S91" i="5"/>
  <c r="T166" i="5"/>
  <c r="T60" i="5"/>
  <c r="T160" i="5"/>
  <c r="T83" i="5"/>
  <c r="T58" i="5"/>
  <c r="T100" i="5"/>
  <c r="T41" i="5"/>
  <c r="H2037" i="5" l="1"/>
  <c r="G1455" i="5"/>
  <c r="J2492" i="5"/>
  <c r="E2447" i="5"/>
  <c r="X2447" i="5" s="1"/>
  <c r="R2204" i="5"/>
  <c r="J2204" i="5"/>
  <c r="F2204" i="5"/>
  <c r="H2204" i="5"/>
  <c r="I2204" i="5"/>
  <c r="E2204" i="5"/>
  <c r="X2204" i="5" s="1"/>
  <c r="I1455" i="5"/>
  <c r="R1919" i="5"/>
  <c r="G1905" i="5"/>
  <c r="R1670" i="5"/>
  <c r="J2309" i="5"/>
  <c r="H2309" i="5"/>
  <c r="I2309" i="5"/>
  <c r="R2309" i="5"/>
  <c r="F2309" i="5"/>
  <c r="E2309" i="5"/>
  <c r="X2309" i="5" s="1"/>
  <c r="G1582" i="5"/>
  <c r="G1528" i="5"/>
  <c r="H2099" i="5"/>
  <c r="I2492" i="5"/>
  <c r="E2492" i="5"/>
  <c r="X2492" i="5" s="1"/>
  <c r="R2492" i="5"/>
  <c r="G1714" i="5"/>
  <c r="G1599" i="5"/>
  <c r="G2099" i="5"/>
  <c r="J2145" i="5"/>
  <c r="H2145" i="5"/>
  <c r="F2145" i="5"/>
  <c r="R2145" i="5"/>
  <c r="F2270" i="5"/>
  <c r="J1543" i="5"/>
  <c r="R1980" i="5"/>
  <c r="J2270" i="5"/>
  <c r="I1729" i="5"/>
  <c r="R1745" i="5"/>
  <c r="H2196" i="5"/>
  <c r="J2099" i="5"/>
  <c r="H1980" i="5"/>
  <c r="I1696" i="5"/>
  <c r="F1599" i="5"/>
  <c r="G2243" i="5"/>
  <c r="R1714" i="5"/>
  <c r="I2287" i="5"/>
  <c r="E2287" i="5"/>
  <c r="X2287" i="5" s="1"/>
  <c r="R2287" i="5"/>
  <c r="J2287" i="5"/>
  <c r="H2287" i="5"/>
  <c r="F2287" i="5"/>
  <c r="H1831" i="5"/>
  <c r="F1831" i="5"/>
  <c r="F2246" i="5"/>
  <c r="I2246" i="5"/>
  <c r="J2246" i="5"/>
  <c r="I2302" i="5"/>
  <c r="H1547" i="5"/>
  <c r="R1729" i="5"/>
  <c r="R1777" i="5"/>
  <c r="J2185" i="5"/>
  <c r="I2196" i="5"/>
  <c r="F2099" i="5"/>
  <c r="E1980" i="5"/>
  <c r="X1980" i="5" s="1"/>
  <c r="E1599" i="5"/>
  <c r="X1599" i="5" s="1"/>
  <c r="R2369" i="5"/>
  <c r="G1670" i="5"/>
  <c r="R1475" i="5"/>
  <c r="H1475" i="5"/>
  <c r="F1475" i="5"/>
  <c r="I1475" i="5"/>
  <c r="R2384" i="5"/>
  <c r="F2384" i="5"/>
  <c r="H2384" i="5"/>
  <c r="E2384" i="5"/>
  <c r="X2384" i="5" s="1"/>
  <c r="J2095" i="5"/>
  <c r="R2095" i="5"/>
  <c r="E2095" i="5"/>
  <c r="X2095" i="5" s="1"/>
  <c r="H2095" i="5"/>
  <c r="G2369" i="5"/>
  <c r="F2367" i="5"/>
  <c r="R2367" i="5"/>
  <c r="H2367" i="5"/>
  <c r="J2367" i="5"/>
  <c r="I2367" i="5"/>
  <c r="E2367" i="5"/>
  <c r="X2367" i="5" s="1"/>
  <c r="J1980" i="5"/>
  <c r="F1777" i="5"/>
  <c r="J2030" i="5"/>
  <c r="I1980" i="5"/>
  <c r="H1940" i="5"/>
  <c r="I1940" i="5"/>
  <c r="E1940" i="5"/>
  <c r="X1940" i="5" s="1"/>
  <c r="F1729" i="5"/>
  <c r="J2018" i="5"/>
  <c r="J1777" i="5"/>
  <c r="I1714" i="5"/>
  <c r="R2000" i="5"/>
  <c r="H1599" i="5"/>
  <c r="F2268" i="5"/>
  <c r="R2268" i="5"/>
  <c r="E2268" i="5"/>
  <c r="X2268" i="5" s="1"/>
  <c r="H2462" i="5"/>
  <c r="J2462" i="5"/>
  <c r="R2462" i="5"/>
  <c r="H2423" i="5"/>
  <c r="E2423" i="5"/>
  <c r="X2423" i="5" s="1"/>
  <c r="J2423" i="5"/>
  <c r="F2423" i="5"/>
  <c r="I2423" i="5"/>
  <c r="R2423" i="5"/>
  <c r="J1859" i="5"/>
  <c r="I1859" i="5"/>
  <c r="F1859" i="5"/>
  <c r="R1859" i="5"/>
  <c r="H1859" i="5"/>
  <c r="E1859" i="5"/>
  <c r="X1859" i="5" s="1"/>
  <c r="H1906" i="5"/>
  <c r="E1777" i="5"/>
  <c r="X1777" i="5" s="1"/>
  <c r="I2000" i="5"/>
  <c r="I1599" i="5"/>
  <c r="F2168" i="5"/>
  <c r="F2372" i="5"/>
  <c r="I2372" i="5"/>
  <c r="J2372" i="5"/>
  <c r="R2372" i="5"/>
  <c r="H2372" i="5"/>
  <c r="E2372" i="5"/>
  <c r="X2372" i="5" s="1"/>
  <c r="J2208" i="5"/>
  <c r="F2208" i="5"/>
  <c r="R2208" i="5"/>
  <c r="H2208" i="5"/>
  <c r="I2208" i="5"/>
  <c r="E2208" i="5"/>
  <c r="X2208" i="5" s="1"/>
  <c r="H1785" i="5"/>
  <c r="J1785" i="5"/>
  <c r="E1785" i="5"/>
  <c r="X1785" i="5" s="1"/>
  <c r="F1785" i="5"/>
  <c r="I1785" i="5"/>
  <c r="R1785" i="5"/>
  <c r="J2302" i="5"/>
  <c r="E2196" i="5"/>
  <c r="X2196" i="5" s="1"/>
  <c r="R2018" i="5"/>
  <c r="E1582" i="5"/>
  <c r="X1582" i="5" s="1"/>
  <c r="G2247" i="5"/>
  <c r="E2247" i="5"/>
  <c r="X2247" i="5" s="1"/>
  <c r="E1542" i="5"/>
  <c r="X1542" i="5" s="1"/>
  <c r="J1475" i="5"/>
  <c r="I2082" i="5"/>
  <c r="I1586" i="5"/>
  <c r="G2217" i="5"/>
  <c r="G2187" i="5"/>
  <c r="G1669" i="5"/>
  <c r="H2168" i="5"/>
  <c r="F2288" i="5"/>
  <c r="H2288" i="5"/>
  <c r="J2288" i="5"/>
  <c r="R2288" i="5"/>
  <c r="I2288" i="5"/>
  <c r="E2288" i="5"/>
  <c r="X2288" i="5" s="1"/>
  <c r="H1878" i="5"/>
  <c r="F1878" i="5"/>
  <c r="I1878" i="5"/>
  <c r="E1878" i="5"/>
  <c r="X1878" i="5" s="1"/>
  <c r="R1878" i="5"/>
  <c r="J1878" i="5"/>
  <c r="J1974" i="5"/>
  <c r="E1974" i="5"/>
  <c r="X1974" i="5" s="1"/>
  <c r="H1974" i="5"/>
  <c r="F1974" i="5"/>
  <c r="R1974" i="5"/>
  <c r="I1974" i="5"/>
  <c r="H1729" i="5"/>
  <c r="J1714" i="5"/>
  <c r="H1714" i="5"/>
  <c r="I1777" i="5"/>
  <c r="I2442" i="5"/>
  <c r="J2442" i="5"/>
  <c r="F2442" i="5"/>
  <c r="R2442" i="5"/>
  <c r="H2442" i="5"/>
  <c r="E2442" i="5"/>
  <c r="X2442" i="5" s="1"/>
  <c r="E2145" i="5"/>
  <c r="X2145" i="5" s="1"/>
  <c r="I1542" i="5"/>
  <c r="G1541" i="5"/>
  <c r="R1978" i="5"/>
  <c r="H1978" i="5"/>
  <c r="I2145" i="5"/>
  <c r="J1776" i="5"/>
  <c r="R2064" i="5"/>
  <c r="E2243" i="5"/>
  <c r="X2243" i="5" s="1"/>
  <c r="I2369" i="5"/>
  <c r="R2168" i="5"/>
  <c r="I2095" i="5"/>
  <c r="F1684" i="5"/>
  <c r="J1684" i="5"/>
  <c r="H1684" i="5"/>
  <c r="R1684" i="5"/>
  <c r="E1684" i="5"/>
  <c r="X1684" i="5" s="1"/>
  <c r="I2013" i="5"/>
  <c r="H2013" i="5"/>
  <c r="E2013" i="5"/>
  <c r="X2013" i="5" s="1"/>
  <c r="J2013" i="5"/>
  <c r="H2229" i="5"/>
  <c r="R2229" i="5"/>
  <c r="I2229" i="5"/>
  <c r="E2229" i="5"/>
  <c r="X2229" i="5" s="1"/>
  <c r="J2229" i="5"/>
  <c r="F2229" i="5"/>
  <c r="R2266" i="5"/>
  <c r="J2064" i="5"/>
  <c r="J2165" i="5"/>
  <c r="I2462" i="5"/>
  <c r="J1978" i="5"/>
  <c r="J2168" i="5"/>
  <c r="E2168" i="5"/>
  <c r="X2168" i="5" s="1"/>
  <c r="G2176" i="5"/>
  <c r="F1940" i="5"/>
  <c r="F2095" i="5"/>
  <c r="G2168" i="5"/>
  <c r="J1547" i="5"/>
  <c r="I2447" i="5"/>
  <c r="F2447" i="5"/>
  <c r="J2447" i="5"/>
  <c r="H2447" i="5"/>
  <c r="I2401" i="5"/>
  <c r="I1831" i="5"/>
  <c r="R1940" i="5"/>
  <c r="H1588" i="5"/>
  <c r="F1588" i="5"/>
  <c r="R1588" i="5"/>
  <c r="I1588" i="5"/>
  <c r="J1588" i="5"/>
  <c r="E1588" i="5"/>
  <c r="X1588" i="5" s="1"/>
  <c r="G2145" i="5"/>
  <c r="J1877" i="5"/>
  <c r="H1877" i="5"/>
  <c r="E1877" i="5"/>
  <c r="X1877" i="5" s="1"/>
  <c r="F1877" i="5"/>
  <c r="F2365" i="5"/>
  <c r="I2365" i="5"/>
  <c r="H2365" i="5"/>
  <c r="E2365" i="5"/>
  <c r="X2365" i="5" s="1"/>
  <c r="H2330" i="5"/>
  <c r="R2330" i="5"/>
  <c r="E2330" i="5"/>
  <c r="X2330" i="5" s="1"/>
  <c r="F2330" i="5"/>
  <c r="I2450" i="5"/>
  <c r="E2450" i="5"/>
  <c r="X2450" i="5" s="1"/>
  <c r="R2196" i="5"/>
  <c r="F1714" i="5"/>
  <c r="E1466" i="5"/>
  <c r="X1466" i="5" s="1"/>
  <c r="R2401" i="5"/>
  <c r="F1735" i="5"/>
  <c r="E2462" i="5"/>
  <c r="X2462" i="5" s="1"/>
  <c r="J1831" i="5"/>
  <c r="J1940" i="5"/>
  <c r="E2426" i="5"/>
  <c r="X2426" i="5" s="1"/>
  <c r="F2426" i="5"/>
  <c r="R2426" i="5"/>
  <c r="J2426" i="5"/>
  <c r="I2426" i="5"/>
  <c r="H2426" i="5"/>
  <c r="H2450" i="5"/>
  <c r="E1729" i="5"/>
  <c r="X1729" i="5" s="1"/>
  <c r="R1543" i="5"/>
  <c r="E2099" i="5"/>
  <c r="X2099" i="5" s="1"/>
  <c r="I2099" i="5"/>
  <c r="F1980" i="5"/>
  <c r="R1599" i="5"/>
  <c r="E2105" i="5"/>
  <c r="X2105" i="5" s="1"/>
  <c r="H2105" i="5"/>
  <c r="J2105" i="5"/>
  <c r="R2105" i="5"/>
  <c r="F2105" i="5"/>
  <c r="I2105" i="5"/>
  <c r="F1670" i="5"/>
  <c r="E1670" i="5"/>
  <c r="X1670" i="5" s="1"/>
  <c r="I1670" i="5"/>
  <c r="H1670" i="5"/>
  <c r="E2185" i="5"/>
  <c r="X2185" i="5" s="1"/>
  <c r="R2185" i="5"/>
  <c r="H2185" i="5"/>
  <c r="I2185" i="5"/>
  <c r="F2185" i="5"/>
  <c r="E2369" i="5"/>
  <c r="X2369" i="5" s="1"/>
  <c r="H2369" i="5"/>
  <c r="J2369" i="5"/>
  <c r="R2302" i="5"/>
  <c r="J2401" i="5"/>
  <c r="R2037" i="5"/>
  <c r="J1455" i="5"/>
  <c r="G2005" i="5"/>
  <c r="H2492" i="5"/>
  <c r="G2313" i="5"/>
  <c r="E1831" i="5"/>
  <c r="X1831" i="5" s="1"/>
  <c r="G1572" i="5"/>
  <c r="R2447" i="5"/>
  <c r="I2146" i="5"/>
  <c r="R2146" i="5"/>
  <c r="F2146" i="5"/>
  <c r="J2146" i="5"/>
  <c r="F1747" i="5"/>
  <c r="E1747" i="5"/>
  <c r="X1747" i="5" s="1"/>
  <c r="I1747" i="5"/>
  <c r="F1477" i="5"/>
  <c r="H1477" i="5"/>
  <c r="J1477" i="5"/>
  <c r="I1477" i="5"/>
  <c r="R1477" i="5"/>
  <c r="E1477" i="5"/>
  <c r="X1477" i="5" s="1"/>
  <c r="G2204" i="5"/>
  <c r="R2445" i="5"/>
  <c r="I2445" i="5"/>
  <c r="H2445" i="5"/>
  <c r="J2445" i="5"/>
  <c r="E2445" i="5"/>
  <c r="X2445" i="5" s="1"/>
  <c r="F2445" i="5"/>
  <c r="I1547" i="5"/>
  <c r="R1641" i="5"/>
  <c r="J1487" i="5"/>
  <c r="E2151" i="5"/>
  <c r="X2151" i="5" s="1"/>
  <c r="F1508" i="5"/>
  <c r="H1728" i="5"/>
  <c r="F2213" i="5"/>
  <c r="F1470" i="5"/>
  <c r="J1906" i="5"/>
  <c r="F2162" i="5"/>
  <c r="J2162" i="5"/>
  <c r="J1528" i="5"/>
  <c r="F1867" i="5"/>
  <c r="R1905" i="5"/>
  <c r="I1627" i="5"/>
  <c r="J1977" i="5"/>
  <c r="I2176" i="5"/>
  <c r="R1529" i="5"/>
  <c r="I1529" i="5"/>
  <c r="F1529" i="5"/>
  <c r="E1529" i="5"/>
  <c r="X1529" i="5" s="1"/>
  <c r="R2233" i="5"/>
  <c r="E2233" i="5"/>
  <c r="X2233" i="5" s="1"/>
  <c r="J2233" i="5"/>
  <c r="H2233" i="5"/>
  <c r="F2233" i="5"/>
  <c r="I2233" i="5"/>
  <c r="J2000" i="5"/>
  <c r="F2000" i="5"/>
  <c r="E2000" i="5"/>
  <c r="X2000" i="5" s="1"/>
  <c r="H1616" i="5"/>
  <c r="I1616" i="5"/>
  <c r="F1616" i="5"/>
  <c r="E1616" i="5"/>
  <c r="X1616" i="5" s="1"/>
  <c r="H1639" i="5"/>
  <c r="J1639" i="5"/>
  <c r="E1639" i="5"/>
  <c r="X1639" i="5" s="1"/>
  <c r="R1639" i="5"/>
  <c r="F2408" i="5"/>
  <c r="E2408" i="5"/>
  <c r="X2408" i="5" s="1"/>
  <c r="I2408" i="5"/>
  <c r="J2408" i="5"/>
  <c r="R2408" i="5"/>
  <c r="H2408" i="5"/>
  <c r="J2039" i="5"/>
  <c r="H2039" i="5"/>
  <c r="F2039" i="5"/>
  <c r="I2039" i="5"/>
  <c r="E2039" i="5"/>
  <c r="X2039" i="5" s="1"/>
  <c r="R2039" i="5"/>
  <c r="H2213" i="5"/>
  <c r="I2162" i="5"/>
  <c r="R1627" i="5"/>
  <c r="J1687" i="5"/>
  <c r="G2153" i="5"/>
  <c r="G2332" i="5"/>
  <c r="E1977" i="5"/>
  <c r="X1977" i="5" s="1"/>
  <c r="I1977" i="5"/>
  <c r="F1977" i="5"/>
  <c r="R1977" i="5"/>
  <c r="E1979" i="5"/>
  <c r="X1979" i="5" s="1"/>
  <c r="I1979" i="5"/>
  <c r="H1979" i="5"/>
  <c r="F1979" i="5"/>
  <c r="J1979" i="5"/>
  <c r="R1979" i="5"/>
  <c r="G1638" i="5"/>
  <c r="G2408" i="5"/>
  <c r="G1659" i="5"/>
  <c r="H1602" i="5"/>
  <c r="E1602" i="5"/>
  <c r="X1602" i="5" s="1"/>
  <c r="I1602" i="5"/>
  <c r="J1602" i="5"/>
  <c r="H1627" i="5"/>
  <c r="G1847" i="5"/>
  <c r="I1741" i="5"/>
  <c r="E2187" i="5"/>
  <c r="X2187" i="5" s="1"/>
  <c r="H2038" i="5"/>
  <c r="R1669" i="5"/>
  <c r="I2297" i="5"/>
  <c r="J1729" i="5"/>
  <c r="G1728" i="5"/>
  <c r="G1896" i="5"/>
  <c r="H2064" i="5"/>
  <c r="E2064" i="5"/>
  <c r="X2064" i="5" s="1"/>
  <c r="I2064" i="5"/>
  <c r="H1478" i="5"/>
  <c r="I1478" i="5"/>
  <c r="J1478" i="5"/>
  <c r="E1478" i="5"/>
  <c r="X1478" i="5" s="1"/>
  <c r="R1478" i="5"/>
  <c r="F1478" i="5"/>
  <c r="G1556" i="5"/>
  <c r="H1487" i="5"/>
  <c r="R1553" i="5"/>
  <c r="J1741" i="5"/>
  <c r="J2363" i="5"/>
  <c r="H1669" i="5"/>
  <c r="G2151" i="5"/>
  <c r="R2363" i="5"/>
  <c r="R2136" i="5"/>
  <c r="H2136" i="5"/>
  <c r="I2136" i="5"/>
  <c r="J2136" i="5"/>
  <c r="F2136" i="5"/>
  <c r="E2136" i="5"/>
  <c r="X2136" i="5" s="1"/>
  <c r="E2093" i="5"/>
  <c r="X2093" i="5" s="1"/>
  <c r="F2093" i="5"/>
  <c r="R2093" i="5"/>
  <c r="I2093" i="5"/>
  <c r="H2093" i="5"/>
  <c r="J2093" i="5"/>
  <c r="J1903" i="5"/>
  <c r="F1903" i="5"/>
  <c r="H1903" i="5"/>
  <c r="E1903" i="5"/>
  <c r="X1903" i="5" s="1"/>
  <c r="I2490" i="5"/>
  <c r="R2490" i="5"/>
  <c r="J2490" i="5"/>
  <c r="F2490" i="5"/>
  <c r="E2490" i="5"/>
  <c r="X2490" i="5" s="1"/>
  <c r="H2490" i="5"/>
  <c r="E1808" i="5"/>
  <c r="X1808" i="5" s="1"/>
  <c r="R1808" i="5"/>
  <c r="R2224" i="5"/>
  <c r="H2224" i="5"/>
  <c r="I2224" i="5"/>
  <c r="J2224" i="5"/>
  <c r="H1641" i="5"/>
  <c r="I1768" i="5"/>
  <c r="F2247" i="5"/>
  <c r="J2151" i="5"/>
  <c r="H2247" i="5"/>
  <c r="F2363" i="5"/>
  <c r="E1460" i="5"/>
  <c r="X1460" i="5" s="1"/>
  <c r="E1452" i="5"/>
  <c r="X1452" i="5" s="1"/>
  <c r="H2131" i="5"/>
  <c r="F1602" i="5"/>
  <c r="H1556" i="5"/>
  <c r="F2332" i="5"/>
  <c r="G1899" i="5"/>
  <c r="F1696" i="5"/>
  <c r="H1696" i="5"/>
  <c r="G2196" i="5"/>
  <c r="I2474" i="5"/>
  <c r="H2474" i="5"/>
  <c r="R2474" i="5"/>
  <c r="F2474" i="5"/>
  <c r="J2474" i="5"/>
  <c r="E2474" i="5"/>
  <c r="X2474" i="5" s="1"/>
  <c r="R1675" i="5"/>
  <c r="F1675" i="5"/>
  <c r="G2001" i="5"/>
  <c r="J1659" i="5"/>
  <c r="H1659" i="5"/>
  <c r="R1659" i="5"/>
  <c r="I1659" i="5"/>
  <c r="I1487" i="5"/>
  <c r="I2251" i="5"/>
  <c r="J2247" i="5"/>
  <c r="G2363" i="5"/>
  <c r="E2053" i="5"/>
  <c r="X2053" i="5" s="1"/>
  <c r="H1460" i="5"/>
  <c r="I1896" i="5"/>
  <c r="I1452" i="5"/>
  <c r="E1638" i="5"/>
  <c r="X1638" i="5" s="1"/>
  <c r="H1886" i="5"/>
  <c r="R1886" i="5"/>
  <c r="E1886" i="5"/>
  <c r="X1886" i="5" s="1"/>
  <c r="J1886" i="5"/>
  <c r="F1886" i="5"/>
  <c r="I1886" i="5"/>
  <c r="I2090" i="5"/>
  <c r="E2090" i="5"/>
  <c r="X2090" i="5" s="1"/>
  <c r="R2090" i="5"/>
  <c r="F2090" i="5"/>
  <c r="H2090" i="5"/>
  <c r="G2090" i="5"/>
  <c r="J2090" i="5"/>
  <c r="J1734" i="5"/>
  <c r="F1734" i="5"/>
  <c r="R1734" i="5"/>
  <c r="I1734" i="5"/>
  <c r="J1735" i="5"/>
  <c r="H1735" i="5"/>
  <c r="R1735" i="5"/>
  <c r="E1735" i="5"/>
  <c r="X1735" i="5" s="1"/>
  <c r="F2053" i="5"/>
  <c r="E2194" i="5"/>
  <c r="X2194" i="5" s="1"/>
  <c r="F2037" i="5"/>
  <c r="F2001" i="5"/>
  <c r="F1460" i="5"/>
  <c r="H1452" i="5"/>
  <c r="F1487" i="5"/>
  <c r="E2094" i="5"/>
  <c r="X2094" i="5" s="1"/>
  <c r="R1638" i="5"/>
  <c r="I2380" i="5"/>
  <c r="F2224" i="5"/>
  <c r="R2156" i="5"/>
  <c r="E2156" i="5"/>
  <c r="X2156" i="5" s="1"/>
  <c r="H2156" i="5"/>
  <c r="I2156" i="5"/>
  <c r="J2156" i="5"/>
  <c r="F2156" i="5"/>
  <c r="E2285" i="5"/>
  <c r="X2285" i="5" s="1"/>
  <c r="F2285" i="5"/>
  <c r="H2285" i="5"/>
  <c r="I2285" i="5"/>
  <c r="J2285" i="5"/>
  <c r="R2285" i="5"/>
  <c r="F2218" i="5"/>
  <c r="R2218" i="5"/>
  <c r="E2218" i="5"/>
  <c r="X2218" i="5" s="1"/>
  <c r="J2218" i="5"/>
  <c r="I2218" i="5"/>
  <c r="H2218" i="5"/>
  <c r="F2149" i="5"/>
  <c r="H2149" i="5"/>
  <c r="I2149" i="5"/>
  <c r="J2149" i="5"/>
  <c r="R2149" i="5"/>
  <c r="E2149" i="5"/>
  <c r="X2149" i="5" s="1"/>
  <c r="F2304" i="5"/>
  <c r="J2304" i="5"/>
  <c r="H2304" i="5"/>
  <c r="R2304" i="5"/>
  <c r="E2304" i="5"/>
  <c r="X2304" i="5" s="1"/>
  <c r="I2304" i="5"/>
  <c r="G2265" i="5"/>
  <c r="H2265" i="5"/>
  <c r="F2265" i="5"/>
  <c r="R2265" i="5"/>
  <c r="R1899" i="5"/>
  <c r="I2194" i="5"/>
  <c r="G1906" i="5"/>
  <c r="G2162" i="5"/>
  <c r="E1567" i="5"/>
  <c r="X1567" i="5" s="1"/>
  <c r="H1541" i="5"/>
  <c r="F1528" i="5"/>
  <c r="F1687" i="5"/>
  <c r="R1452" i="5"/>
  <c r="I2332" i="5"/>
  <c r="G1487" i="5"/>
  <c r="I2094" i="5"/>
  <c r="G1936" i="5"/>
  <c r="G1788" i="5"/>
  <c r="E2224" i="5"/>
  <c r="X2224" i="5" s="1"/>
  <c r="F2308" i="5"/>
  <c r="I2308" i="5"/>
  <c r="E2308" i="5"/>
  <c r="X2308" i="5" s="1"/>
  <c r="R2308" i="5"/>
  <c r="J2308" i="5"/>
  <c r="H2308" i="5"/>
  <c r="F2453" i="5"/>
  <c r="H2453" i="5"/>
  <c r="I2453" i="5"/>
  <c r="E2453" i="5"/>
  <c r="X2453" i="5" s="1"/>
  <c r="J2453" i="5"/>
  <c r="R2453" i="5"/>
  <c r="F1452" i="5"/>
  <c r="F2094" i="5"/>
  <c r="H2170" i="5"/>
  <c r="I2170" i="5"/>
  <c r="F2170" i="5"/>
  <c r="R2170" i="5"/>
  <c r="E2170" i="5"/>
  <c r="X2170" i="5" s="1"/>
  <c r="J2170" i="5"/>
  <c r="F2502" i="5"/>
  <c r="I2502" i="5"/>
  <c r="H2502" i="5"/>
  <c r="E2502" i="5"/>
  <c r="J2502" i="5"/>
  <c r="R2502" i="5"/>
  <c r="F2356" i="5"/>
  <c r="J2356" i="5"/>
  <c r="I2356" i="5"/>
  <c r="R2356" i="5"/>
  <c r="H2356" i="5"/>
  <c r="E2356" i="5"/>
  <c r="X2356" i="5" s="1"/>
  <c r="I2343" i="5"/>
  <c r="F2343" i="5"/>
  <c r="H2343" i="5"/>
  <c r="J2343" i="5"/>
  <c r="R2343" i="5"/>
  <c r="H1899" i="5"/>
  <c r="I1776" i="5"/>
  <c r="I1687" i="5"/>
  <c r="J2094" i="5"/>
  <c r="E1734" i="5"/>
  <c r="X1734" i="5" s="1"/>
  <c r="J2243" i="5"/>
  <c r="R2243" i="5"/>
  <c r="F2243" i="5"/>
  <c r="H2243" i="5"/>
  <c r="J2486" i="5"/>
  <c r="F2486" i="5"/>
  <c r="R2486" i="5"/>
  <c r="E2486" i="5"/>
  <c r="X2486" i="5" s="1"/>
  <c r="I2486" i="5"/>
  <c r="H2486" i="5"/>
  <c r="R2332" i="5"/>
  <c r="J2332" i="5"/>
  <c r="E2332" i="5"/>
  <c r="X2332" i="5" s="1"/>
  <c r="E2380" i="5"/>
  <c r="X2380" i="5" s="1"/>
  <c r="H2380" i="5"/>
  <c r="G2380" i="5"/>
  <c r="J2380" i="5"/>
  <c r="F2380" i="5"/>
  <c r="I1638" i="5"/>
  <c r="H1638" i="5"/>
  <c r="F1638" i="5"/>
  <c r="R2030" i="5"/>
  <c r="F2030" i="5"/>
  <c r="I2030" i="5"/>
  <c r="H2030" i="5"/>
  <c r="F1999" i="5"/>
  <c r="E1999" i="5"/>
  <c r="X1999" i="5" s="1"/>
  <c r="I1999" i="5"/>
  <c r="H2019" i="5"/>
  <c r="E2019" i="5"/>
  <c r="X2019" i="5" s="1"/>
  <c r="F2019" i="5"/>
  <c r="R2019" i="5"/>
  <c r="J2019" i="5"/>
  <c r="I2019" i="5"/>
  <c r="E1508" i="5"/>
  <c r="X1508" i="5" s="1"/>
  <c r="I1508" i="5"/>
  <c r="R1508" i="5"/>
  <c r="J1553" i="5"/>
  <c r="E1547" i="5"/>
  <c r="X1547" i="5" s="1"/>
  <c r="R1999" i="5"/>
  <c r="R2176" i="5"/>
  <c r="H2176" i="5"/>
  <c r="R1945" i="5"/>
  <c r="H1945" i="5"/>
  <c r="F1945" i="5"/>
  <c r="E1945" i="5"/>
  <c r="X1945" i="5" s="1"/>
  <c r="J1945" i="5"/>
  <c r="I1945" i="5"/>
  <c r="J1999" i="5"/>
  <c r="I2038" i="5"/>
  <c r="H2297" i="5"/>
  <c r="I1620" i="5"/>
  <c r="I2234" i="5"/>
  <c r="E2363" i="5"/>
  <c r="X2363" i="5" s="1"/>
  <c r="I2247" i="5"/>
  <c r="E2265" i="5"/>
  <c r="X2265" i="5" s="1"/>
  <c r="J2265" i="5"/>
  <c r="F1865" i="5"/>
  <c r="R2217" i="5"/>
  <c r="H2094" i="5"/>
  <c r="H1734" i="5"/>
  <c r="J2176" i="5"/>
  <c r="R2255" i="5"/>
  <c r="H2255" i="5"/>
  <c r="I2255" i="5"/>
  <c r="J2255" i="5"/>
  <c r="F1509" i="5"/>
  <c r="I1509" i="5"/>
  <c r="E1509" i="5"/>
  <c r="X1509" i="5" s="1"/>
  <c r="H1509" i="5"/>
  <c r="J1509" i="5"/>
  <c r="R1509" i="5"/>
  <c r="J1545" i="5"/>
  <c r="E1545" i="5"/>
  <c r="X1545" i="5" s="1"/>
  <c r="F1545" i="5"/>
  <c r="I1545" i="5"/>
  <c r="R1545" i="5"/>
  <c r="I1553" i="5"/>
  <c r="E1553" i="5"/>
  <c r="X1553" i="5" s="1"/>
  <c r="H1553" i="5"/>
  <c r="E1627" i="5"/>
  <c r="X1627" i="5" s="1"/>
  <c r="J1627" i="5"/>
  <c r="G1627" i="5"/>
  <c r="H1572" i="5"/>
  <c r="R1528" i="5"/>
  <c r="E1528" i="5"/>
  <c r="X1528" i="5" s="1"/>
  <c r="J2038" i="5"/>
  <c r="I2103" i="5"/>
  <c r="J2103" i="5"/>
  <c r="H2103" i="5"/>
  <c r="R2103" i="5"/>
  <c r="E2103" i="5"/>
  <c r="X2103" i="5" s="1"/>
  <c r="F2103" i="5"/>
  <c r="I1556" i="5"/>
  <c r="E1556" i="5"/>
  <c r="X1556" i="5" s="1"/>
  <c r="J1556" i="5"/>
  <c r="F1768" i="5"/>
  <c r="H2363" i="5"/>
  <c r="J1460" i="5"/>
  <c r="J1452" i="5"/>
  <c r="R1602" i="5"/>
  <c r="F1659" i="5"/>
  <c r="F1556" i="5"/>
  <c r="H2216" i="5"/>
  <c r="J2216" i="5"/>
  <c r="R2216" i="5"/>
  <c r="F2216" i="5"/>
  <c r="I2216" i="5"/>
  <c r="E2216" i="5"/>
  <c r="X2216" i="5" s="1"/>
  <c r="F2210" i="5"/>
  <c r="R2210" i="5"/>
  <c r="H2210" i="5"/>
  <c r="E2210" i="5"/>
  <c r="X2210" i="5" s="1"/>
  <c r="E1965" i="5"/>
  <c r="X1965" i="5" s="1"/>
  <c r="J1965" i="5"/>
  <c r="I1965" i="5"/>
  <c r="R1965" i="5"/>
  <c r="H1965" i="5"/>
  <c r="F1965" i="5"/>
  <c r="R2001" i="5"/>
  <c r="E2001" i="5"/>
  <c r="X2001" i="5" s="1"/>
  <c r="J2001" i="5"/>
  <c r="I2001" i="5"/>
  <c r="H1508" i="5"/>
  <c r="I1470" i="5"/>
  <c r="E2162" i="5"/>
  <c r="X2162" i="5" s="1"/>
  <c r="H1528" i="5"/>
  <c r="I2265" i="5"/>
  <c r="F1572" i="5"/>
  <c r="J1808" i="5"/>
  <c r="F2176" i="5"/>
  <c r="G1529" i="5"/>
  <c r="J2237" i="5"/>
  <c r="R2237" i="5"/>
  <c r="F2237" i="5"/>
  <c r="I2237" i="5"/>
  <c r="F2032" i="5"/>
  <c r="J2032" i="5"/>
  <c r="E2032" i="5"/>
  <c r="X2032" i="5" s="1"/>
  <c r="H2032" i="5"/>
  <c r="I2032" i="5"/>
  <c r="R2032" i="5"/>
  <c r="G2233" i="5"/>
  <c r="G2000" i="5"/>
  <c r="G1616" i="5"/>
  <c r="G1639" i="5"/>
  <c r="R1786" i="5"/>
  <c r="E1786" i="5"/>
  <c r="X1786" i="5" s="1"/>
  <c r="H1786" i="5"/>
  <c r="I1786" i="5"/>
  <c r="J1786" i="5"/>
  <c r="F1786" i="5"/>
  <c r="J1546" i="5"/>
  <c r="F2279" i="5"/>
  <c r="I2328" i="5"/>
  <c r="F1776" i="5"/>
  <c r="E1776" i="5"/>
  <c r="X1776" i="5" s="1"/>
  <c r="I2230" i="5"/>
  <c r="H1745" i="5"/>
  <c r="F1745" i="5"/>
  <c r="I1541" i="5"/>
  <c r="I1961" i="5"/>
  <c r="H1961" i="5"/>
  <c r="J1961" i="5"/>
  <c r="E1961" i="5"/>
  <c r="X1961" i="5" s="1"/>
  <c r="F1961" i="5"/>
  <c r="R1961" i="5"/>
  <c r="F1906" i="5"/>
  <c r="I1906" i="5"/>
  <c r="R1906" i="5"/>
  <c r="I2264" i="5"/>
  <c r="R1546" i="5"/>
  <c r="R2038" i="5"/>
  <c r="G1565" i="5"/>
  <c r="G2292" i="5"/>
  <c r="H1776" i="5"/>
  <c r="F1541" i="5"/>
  <c r="G1601" i="5"/>
  <c r="G1954" i="5"/>
  <c r="G1697" i="5"/>
  <c r="F2300" i="5"/>
  <c r="I2300" i="5"/>
  <c r="E2300" i="5"/>
  <c r="X2300" i="5" s="1"/>
  <c r="J2300" i="5"/>
  <c r="R2300" i="5"/>
  <c r="H2300" i="5"/>
  <c r="E2326" i="5"/>
  <c r="X2326" i="5" s="1"/>
  <c r="J2326" i="5"/>
  <c r="F2326" i="5"/>
  <c r="I2326" i="5"/>
  <c r="H2326" i="5"/>
  <c r="R2326" i="5"/>
  <c r="E1669" i="5"/>
  <c r="X1669" i="5" s="1"/>
  <c r="I1669" i="5"/>
  <c r="E1687" i="5"/>
  <c r="X1687" i="5" s="1"/>
  <c r="H1687" i="5"/>
  <c r="I1730" i="5"/>
  <c r="R1730" i="5"/>
  <c r="F1730" i="5"/>
  <c r="E1730" i="5"/>
  <c r="X1730" i="5" s="1"/>
  <c r="J1730" i="5"/>
  <c r="H1730" i="5"/>
  <c r="J1617" i="5"/>
  <c r="R1617" i="5"/>
  <c r="H1617" i="5"/>
  <c r="F1617" i="5"/>
  <c r="I1617" i="5"/>
  <c r="E1617" i="5"/>
  <c r="X1617" i="5" s="1"/>
  <c r="I1558" i="5"/>
  <c r="G2038" i="5"/>
  <c r="F2292" i="5"/>
  <c r="J1695" i="5"/>
  <c r="F1695" i="5"/>
  <c r="R1695" i="5"/>
  <c r="I1695" i="5"/>
  <c r="H1695" i="5"/>
  <c r="E1695" i="5"/>
  <c r="X1695" i="5" s="1"/>
  <c r="R1604" i="5"/>
  <c r="H1604" i="5"/>
  <c r="I1604" i="5"/>
  <c r="J1604" i="5"/>
  <c r="E1604" i="5"/>
  <c r="X1604" i="5" s="1"/>
  <c r="F1604" i="5"/>
  <c r="R2320" i="5"/>
  <c r="H2320" i="5"/>
  <c r="I2320" i="5"/>
  <c r="E2320" i="5"/>
  <c r="X2320" i="5" s="1"/>
  <c r="J2320" i="5"/>
  <c r="F2320" i="5"/>
  <c r="G2320" i="5"/>
  <c r="F1706" i="5"/>
  <c r="I1706" i="5"/>
  <c r="R1706" i="5"/>
  <c r="J1706" i="5"/>
  <c r="H1706" i="5"/>
  <c r="E1706" i="5"/>
  <c r="X1706" i="5" s="1"/>
  <c r="J1896" i="5"/>
  <c r="F1896" i="5"/>
  <c r="H1896" i="5"/>
  <c r="R1896" i="5"/>
  <c r="E1750" i="5"/>
  <c r="X1750" i="5" s="1"/>
  <c r="I1750" i="5"/>
  <c r="F1750" i="5"/>
  <c r="J1750" i="5"/>
  <c r="H1750" i="5"/>
  <c r="R1750" i="5"/>
  <c r="H1789" i="5"/>
  <c r="E1789" i="5"/>
  <c r="X1789" i="5" s="1"/>
  <c r="J1789" i="5"/>
  <c r="I1789" i="5"/>
  <c r="R1789" i="5"/>
  <c r="F1789" i="5"/>
  <c r="H1905" i="5"/>
  <c r="I1905" i="5"/>
  <c r="E1905" i="5"/>
  <c r="X1905" i="5" s="1"/>
  <c r="H2416" i="5"/>
  <c r="F2416" i="5"/>
  <c r="R2416" i="5"/>
  <c r="J2416" i="5"/>
  <c r="I2416" i="5"/>
  <c r="E2416" i="5"/>
  <c r="X2416" i="5" s="1"/>
  <c r="J2227" i="5"/>
  <c r="F2227" i="5"/>
  <c r="R2227" i="5"/>
  <c r="H2227" i="5"/>
  <c r="R1761" i="5"/>
  <c r="J1761" i="5"/>
  <c r="H1761" i="5"/>
  <c r="E1761" i="5"/>
  <c r="X1761" i="5" s="1"/>
  <c r="I1761" i="5"/>
  <c r="J2129" i="5"/>
  <c r="H2129" i="5"/>
  <c r="F2129" i="5"/>
  <c r="E2129" i="5"/>
  <c r="X2129" i="5" s="1"/>
  <c r="R2129" i="5"/>
  <c r="I2129" i="5"/>
  <c r="R1824" i="5"/>
  <c r="H1824" i="5"/>
  <c r="J1824" i="5"/>
  <c r="F1824" i="5"/>
  <c r="I1824" i="5"/>
  <c r="E1824" i="5"/>
  <c r="X1824" i="5" s="1"/>
  <c r="R1601" i="5"/>
  <c r="R2450" i="5"/>
  <c r="H2162" i="5"/>
  <c r="J1905" i="5"/>
  <c r="G1713" i="5"/>
  <c r="G1827" i="5"/>
  <c r="F2217" i="5"/>
  <c r="H2217" i="5"/>
  <c r="I2217" i="5"/>
  <c r="E2217" i="5"/>
  <c r="X2217" i="5" s="1"/>
  <c r="H1992" i="5"/>
  <c r="J1992" i="5"/>
  <c r="R1992" i="5"/>
  <c r="F1992" i="5"/>
  <c r="I1992" i="5"/>
  <c r="E1992" i="5"/>
  <c r="X1992" i="5" s="1"/>
  <c r="R2131" i="5"/>
  <c r="F2131" i="5"/>
  <c r="E2131" i="5"/>
  <c r="X2131" i="5" s="1"/>
  <c r="E2227" i="5"/>
  <c r="X2227" i="5" s="1"/>
  <c r="E2153" i="5"/>
  <c r="X2153" i="5" s="1"/>
  <c r="F2101" i="5"/>
  <c r="F1788" i="5"/>
  <c r="F1954" i="5"/>
  <c r="F1713" i="5"/>
  <c r="H2292" i="5"/>
  <c r="H2014" i="5"/>
  <c r="J2014" i="5"/>
  <c r="R2014" i="5"/>
  <c r="I2014" i="5"/>
  <c r="E2014" i="5"/>
  <c r="X2014" i="5" s="1"/>
  <c r="F2014" i="5"/>
  <c r="F1943" i="5"/>
  <c r="H1943" i="5"/>
  <c r="I1943" i="5"/>
  <c r="J1943" i="5"/>
  <c r="R1943" i="5"/>
  <c r="E1943" i="5"/>
  <c r="X1943" i="5" s="1"/>
  <c r="J1624" i="5"/>
  <c r="H1624" i="5"/>
  <c r="E1624" i="5"/>
  <c r="X1624" i="5" s="1"/>
  <c r="I1624" i="5"/>
  <c r="R1624" i="5"/>
  <c r="F1624" i="5"/>
  <c r="G1624" i="5"/>
  <c r="F1835" i="5"/>
  <c r="H1835" i="5"/>
  <c r="I1835" i="5"/>
  <c r="J1835" i="5"/>
  <c r="R1800" i="5"/>
  <c r="H1800" i="5"/>
  <c r="E1800" i="5"/>
  <c r="X1800" i="5" s="1"/>
  <c r="J1800" i="5"/>
  <c r="I1800" i="5"/>
  <c r="F1800" i="5"/>
  <c r="I2193" i="5"/>
  <c r="J2193" i="5"/>
  <c r="F2193" i="5"/>
  <c r="H2193" i="5"/>
  <c r="R2193" i="5"/>
  <c r="E2193" i="5"/>
  <c r="X2193" i="5" s="1"/>
  <c r="F1899" i="5"/>
  <c r="I1899" i="5"/>
  <c r="J1899" i="5"/>
  <c r="R2059" i="5"/>
  <c r="H2059" i="5"/>
  <c r="I2059" i="5"/>
  <c r="E2059" i="5"/>
  <c r="X2059" i="5" s="1"/>
  <c r="J2059" i="5"/>
  <c r="F2059" i="5"/>
  <c r="J2292" i="5"/>
  <c r="E1827" i="5"/>
  <c r="X1827" i="5" s="1"/>
  <c r="R1887" i="5"/>
  <c r="J2153" i="5"/>
  <c r="I1656" i="5"/>
  <c r="I2177" i="5"/>
  <c r="H1788" i="5"/>
  <c r="E1915" i="5"/>
  <c r="X1915" i="5" s="1"/>
  <c r="H1827" i="5"/>
  <c r="R1827" i="5"/>
  <c r="I1982" i="5"/>
  <c r="F1982" i="5"/>
  <c r="H1982" i="5"/>
  <c r="E1982" i="5"/>
  <c r="X1982" i="5" s="1"/>
  <c r="R1982" i="5"/>
  <c r="J1982" i="5"/>
  <c r="F1643" i="5"/>
  <c r="J1643" i="5"/>
  <c r="R1643" i="5"/>
  <c r="H1643" i="5"/>
  <c r="I1643" i="5"/>
  <c r="E1643" i="5"/>
  <c r="X1643" i="5" s="1"/>
  <c r="J2134" i="5"/>
  <c r="F2134" i="5"/>
  <c r="E2134" i="5"/>
  <c r="X2134" i="5" s="1"/>
  <c r="H2134" i="5"/>
  <c r="I2134" i="5"/>
  <c r="R2134" i="5"/>
  <c r="I2257" i="5"/>
  <c r="H2257" i="5"/>
  <c r="J2257" i="5"/>
  <c r="R2257" i="5"/>
  <c r="E2257" i="5"/>
  <c r="X2257" i="5" s="1"/>
  <c r="F2257" i="5"/>
  <c r="G1656" i="5"/>
  <c r="H2177" i="5"/>
  <c r="J1827" i="5"/>
  <c r="H1741" i="5"/>
  <c r="R1741" i="5"/>
  <c r="F1741" i="5"/>
  <c r="E1741" i="5"/>
  <c r="X1741" i="5" s="1"/>
  <c r="F1642" i="5"/>
  <c r="H1642" i="5"/>
  <c r="J1642" i="5"/>
  <c r="E1642" i="5"/>
  <c r="X1642" i="5" s="1"/>
  <c r="R1642" i="5"/>
  <c r="I1642" i="5"/>
  <c r="R2174" i="5"/>
  <c r="J2174" i="5"/>
  <c r="E2174" i="5"/>
  <c r="X2174" i="5" s="1"/>
  <c r="H2174" i="5"/>
  <c r="I2016" i="5"/>
  <c r="E2016" i="5"/>
  <c r="X2016" i="5" s="1"/>
  <c r="F2016" i="5"/>
  <c r="H2016" i="5"/>
  <c r="J2016" i="5"/>
  <c r="R2016" i="5"/>
  <c r="J1915" i="5"/>
  <c r="I1915" i="5"/>
  <c r="H2153" i="5"/>
  <c r="F2153" i="5"/>
  <c r="R2292" i="5"/>
  <c r="J2359" i="5"/>
  <c r="R2359" i="5"/>
  <c r="H2359" i="5"/>
  <c r="I2359" i="5"/>
  <c r="F2359" i="5"/>
  <c r="E2359" i="5"/>
  <c r="X2359" i="5" s="1"/>
  <c r="J2465" i="5"/>
  <c r="G2465" i="5"/>
  <c r="H2465" i="5"/>
  <c r="H1801" i="5"/>
  <c r="J1801" i="5"/>
  <c r="R1801" i="5"/>
  <c r="I1801" i="5"/>
  <c r="F1801" i="5"/>
  <c r="E1801" i="5"/>
  <c r="X1801" i="5" s="1"/>
  <c r="J1745" i="5"/>
  <c r="E1745" i="5"/>
  <c r="X1745" i="5" s="1"/>
  <c r="F1620" i="5"/>
  <c r="E2101" i="5"/>
  <c r="X2101" i="5" s="1"/>
  <c r="J1713" i="5"/>
  <c r="I2227" i="5"/>
  <c r="R2153" i="5"/>
  <c r="E2177" i="5"/>
  <c r="X2177" i="5" s="1"/>
  <c r="R2344" i="5"/>
  <c r="I2344" i="5"/>
  <c r="F2344" i="5"/>
  <c r="H2344" i="5"/>
  <c r="J2344" i="5"/>
  <c r="E2344" i="5"/>
  <c r="X2344" i="5" s="1"/>
  <c r="G43" i="4"/>
  <c r="G74" i="4"/>
  <c r="E1656" i="5"/>
  <c r="X1656" i="5" s="1"/>
  <c r="J2177" i="5"/>
  <c r="G1761" i="5"/>
  <c r="F2465" i="5"/>
  <c r="I1827" i="5"/>
  <c r="H1598" i="5"/>
  <c r="J1598" i="5"/>
  <c r="F1598" i="5"/>
  <c r="R1598" i="5"/>
  <c r="I1598" i="5"/>
  <c r="E1598" i="5"/>
  <c r="X1598" i="5" s="1"/>
  <c r="J2065" i="5"/>
  <c r="R2065" i="5"/>
  <c r="F2065" i="5"/>
  <c r="E2065" i="5"/>
  <c r="X2065" i="5" s="1"/>
  <c r="I2065" i="5"/>
  <c r="H2065" i="5"/>
  <c r="I1719" i="5"/>
  <c r="R1719" i="5"/>
  <c r="J1719" i="5"/>
  <c r="E1719" i="5"/>
  <c r="X1719" i="5" s="1"/>
  <c r="F1719" i="5"/>
  <c r="H1719" i="5"/>
  <c r="I1460" i="5"/>
  <c r="R1460" i="5"/>
  <c r="F2469" i="5"/>
  <c r="H2469" i="5"/>
  <c r="I2469" i="5"/>
  <c r="E2469" i="5"/>
  <c r="X2469" i="5" s="1"/>
  <c r="J2469" i="5"/>
  <c r="R2469" i="5"/>
  <c r="R1970" i="5"/>
  <c r="H1970" i="5"/>
  <c r="E1970" i="5"/>
  <c r="X1970" i="5" s="1"/>
  <c r="F1970" i="5"/>
  <c r="I1970" i="5"/>
  <c r="J1970" i="5"/>
  <c r="I2433" i="5"/>
  <c r="G2433" i="5"/>
  <c r="H2433" i="5"/>
  <c r="J2433" i="5"/>
  <c r="R2433" i="5"/>
  <c r="E2433" i="5"/>
  <c r="X2433" i="5" s="1"/>
  <c r="F2433" i="5"/>
  <c r="F1915" i="5"/>
  <c r="F2172" i="5"/>
  <c r="H2172" i="5"/>
  <c r="R2172" i="5"/>
  <c r="J2172" i="5"/>
  <c r="I2172" i="5"/>
  <c r="E2172" i="5"/>
  <c r="X2172" i="5" s="1"/>
  <c r="H1623" i="5"/>
  <c r="I1623" i="5"/>
  <c r="F1623" i="5"/>
  <c r="E1623" i="5"/>
  <c r="X1623" i="5" s="1"/>
  <c r="R1623" i="5"/>
  <c r="J1623" i="5"/>
  <c r="E2465" i="5"/>
  <c r="X2465" i="5" s="1"/>
  <c r="G2177" i="5"/>
  <c r="H2082" i="5"/>
  <c r="R2465" i="5"/>
  <c r="F1760" i="5"/>
  <c r="H1760" i="5"/>
  <c r="I1760" i="5"/>
  <c r="J1760" i="5"/>
  <c r="R1760" i="5"/>
  <c r="E1760" i="5"/>
  <c r="X1760" i="5" s="1"/>
  <c r="I2457" i="5"/>
  <c r="H2457" i="5"/>
  <c r="E2457" i="5"/>
  <c r="X2457" i="5" s="1"/>
  <c r="F2457" i="5"/>
  <c r="R2457" i="5"/>
  <c r="J2457" i="5"/>
  <c r="E1662" i="5"/>
  <c r="X1662" i="5" s="1"/>
  <c r="H1662" i="5"/>
  <c r="G1662" i="5"/>
  <c r="R1662" i="5"/>
  <c r="F1662" i="5"/>
  <c r="J2121" i="5"/>
  <c r="E2121" i="5"/>
  <c r="X2121" i="5" s="1"/>
  <c r="R2121" i="5"/>
  <c r="I2121" i="5"/>
  <c r="F2121" i="5"/>
  <c r="H2121" i="5"/>
  <c r="E2230" i="5"/>
  <c r="X2230" i="5" s="1"/>
  <c r="E1541" i="5"/>
  <c r="X1541" i="5" s="1"/>
  <c r="I2043" i="5"/>
  <c r="H2043" i="5"/>
  <c r="E2043" i="5"/>
  <c r="X2043" i="5" s="1"/>
  <c r="F2043" i="5"/>
  <c r="R2043" i="5"/>
  <c r="J2043" i="5"/>
  <c r="F2377" i="5"/>
  <c r="I2377" i="5"/>
  <c r="J2377" i="5"/>
  <c r="H2377" i="5"/>
  <c r="R2377" i="5"/>
  <c r="E2377" i="5"/>
  <c r="X2377" i="5" s="1"/>
  <c r="R1523" i="5"/>
  <c r="F1523" i="5"/>
  <c r="I1523" i="5"/>
  <c r="E1523" i="5"/>
  <c r="X1523" i="5" s="1"/>
  <c r="J1523" i="5"/>
  <c r="H1523" i="5"/>
  <c r="F2144" i="5"/>
  <c r="R2144" i="5"/>
  <c r="H2144" i="5"/>
  <c r="I2144" i="5"/>
  <c r="E2144" i="5"/>
  <c r="X2144" i="5" s="1"/>
  <c r="J2144" i="5"/>
  <c r="J1697" i="5"/>
  <c r="H1697" i="5"/>
  <c r="F1697" i="5"/>
  <c r="R1697" i="5"/>
  <c r="R2202" i="5"/>
  <c r="H2202" i="5"/>
  <c r="J2202" i="5"/>
  <c r="E2202" i="5"/>
  <c r="X2202" i="5" s="1"/>
  <c r="F2202" i="5"/>
  <c r="I2202" i="5"/>
  <c r="F2264" i="5"/>
  <c r="I1947" i="5"/>
  <c r="R1947" i="5"/>
  <c r="H1947" i="5"/>
  <c r="E1947" i="5"/>
  <c r="X1947" i="5" s="1"/>
  <c r="J1947" i="5"/>
  <c r="F1947" i="5"/>
  <c r="H1546" i="5"/>
  <c r="F1546" i="5"/>
  <c r="I1546" i="5"/>
  <c r="J1788" i="5"/>
  <c r="I1788" i="5"/>
  <c r="E1788" i="5"/>
  <c r="X1788" i="5" s="1"/>
  <c r="R1660" i="5"/>
  <c r="J1660" i="5"/>
  <c r="F1660" i="5"/>
  <c r="E1660" i="5"/>
  <c r="X1660" i="5" s="1"/>
  <c r="I1660" i="5"/>
  <c r="H1660" i="5"/>
  <c r="E1722" i="5"/>
  <c r="X1722" i="5" s="1"/>
  <c r="F1722" i="5"/>
  <c r="R1722" i="5"/>
  <c r="J1722" i="5"/>
  <c r="I1722" i="5"/>
  <c r="G1722" i="5"/>
  <c r="H1722" i="5"/>
  <c r="G1915" i="5"/>
  <c r="F2038" i="5"/>
  <c r="E2244" i="5"/>
  <c r="X2244" i="5" s="1"/>
  <c r="F2244" i="5"/>
  <c r="R2244" i="5"/>
  <c r="I2244" i="5"/>
  <c r="J2244" i="5"/>
  <c r="H2244" i="5"/>
  <c r="J1959" i="5"/>
  <c r="H1959" i="5"/>
  <c r="F1959" i="5"/>
  <c r="G1959" i="5"/>
  <c r="R1959" i="5"/>
  <c r="E1959" i="5"/>
  <c r="X1959" i="5" s="1"/>
  <c r="I1959" i="5"/>
  <c r="R1954" i="5"/>
  <c r="F1797" i="5"/>
  <c r="I1797" i="5"/>
  <c r="H1797" i="5"/>
  <c r="J1797" i="5"/>
  <c r="E1797" i="5"/>
  <c r="X1797" i="5" s="1"/>
  <c r="R1797" i="5"/>
  <c r="H1991" i="5"/>
  <c r="J1991" i="5"/>
  <c r="R1991" i="5"/>
  <c r="F1991" i="5"/>
  <c r="I1991" i="5"/>
  <c r="E1991" i="5"/>
  <c r="X1991" i="5" s="1"/>
  <c r="R2279" i="5"/>
  <c r="H2328" i="5"/>
  <c r="H2230" i="5"/>
  <c r="R1541" i="5"/>
  <c r="F1941" i="5"/>
  <c r="I1941" i="5"/>
  <c r="J1941" i="5"/>
  <c r="H1941" i="5"/>
  <c r="R1941" i="5"/>
  <c r="E1941" i="5"/>
  <c r="X1941" i="5" s="1"/>
  <c r="R2477" i="5"/>
  <c r="E2477" i="5"/>
  <c r="X2477" i="5" s="1"/>
  <c r="H2477" i="5"/>
  <c r="J2477" i="5"/>
  <c r="F2477" i="5"/>
  <c r="I2477" i="5"/>
  <c r="F1850" i="5"/>
  <c r="J1850" i="5"/>
  <c r="R1850" i="5"/>
  <c r="H1850" i="5"/>
  <c r="E1850" i="5"/>
  <c r="X1850" i="5" s="1"/>
  <c r="I1850" i="5"/>
  <c r="J2306" i="5"/>
  <c r="E2306" i="5"/>
  <c r="X2306" i="5" s="1"/>
  <c r="H2306" i="5"/>
  <c r="I2306" i="5"/>
  <c r="F2306" i="5"/>
  <c r="R2306" i="5"/>
  <c r="J2187" i="5"/>
  <c r="F2187" i="5"/>
  <c r="I2187" i="5"/>
  <c r="R2187" i="5"/>
  <c r="I1697" i="5"/>
  <c r="H1985" i="5"/>
  <c r="R1985" i="5"/>
  <c r="G1985" i="5"/>
  <c r="E1985" i="5"/>
  <c r="X1985" i="5" s="1"/>
  <c r="J1985" i="5"/>
  <c r="I1985" i="5"/>
  <c r="F1985" i="5"/>
  <c r="E2324" i="5"/>
  <c r="X2324" i="5" s="1"/>
  <c r="J2324" i="5"/>
  <c r="H2324" i="5"/>
  <c r="I2324" i="5"/>
  <c r="R2324" i="5"/>
  <c r="F2324" i="5"/>
  <c r="F1587" i="5"/>
  <c r="H1587" i="5"/>
  <c r="E1587" i="5"/>
  <c r="X1587" i="5" s="1"/>
  <c r="I1587" i="5"/>
  <c r="J1587" i="5"/>
  <c r="R1587" i="5"/>
  <c r="I2313" i="5"/>
  <c r="E2313" i="5"/>
  <c r="X2313" i="5" s="1"/>
  <c r="R2313" i="5"/>
  <c r="F2450" i="5"/>
  <c r="J2450" i="5"/>
  <c r="E1546" i="5"/>
  <c r="X1546" i="5" s="1"/>
  <c r="R1776" i="5"/>
  <c r="R2230" i="5"/>
  <c r="I1745" i="5"/>
  <c r="R1915" i="5"/>
  <c r="F1761" i="5"/>
  <c r="J1439" i="5"/>
  <c r="F1439" i="5"/>
  <c r="H1439" i="5"/>
  <c r="R1439" i="5"/>
  <c r="I1439" i="5"/>
  <c r="E1439" i="5"/>
  <c r="X1439" i="5" s="1"/>
  <c r="J1490" i="5"/>
  <c r="H1490" i="5"/>
  <c r="E1490" i="5"/>
  <c r="X1490" i="5" s="1"/>
  <c r="R1490" i="5"/>
  <c r="I1490" i="5"/>
  <c r="F1490" i="5"/>
  <c r="G1961" i="5"/>
  <c r="E1586" i="5"/>
  <c r="X1586" i="5" s="1"/>
  <c r="H1586" i="5"/>
  <c r="R1586" i="5"/>
  <c r="F1586" i="5"/>
  <c r="F2221" i="5"/>
  <c r="J2221" i="5"/>
  <c r="I2221" i="5"/>
  <c r="E2221" i="5"/>
  <c r="X2221" i="5" s="1"/>
  <c r="G2326" i="5"/>
  <c r="J1542" i="5"/>
  <c r="R1542" i="5"/>
  <c r="F1542" i="5"/>
  <c r="H1542" i="5"/>
  <c r="H1543" i="5"/>
  <c r="F1543" i="5"/>
  <c r="E1543" i="5"/>
  <c r="X1543" i="5" s="1"/>
  <c r="I1543" i="5"/>
  <c r="G1730" i="5"/>
  <c r="J1847" i="5"/>
  <c r="R1794" i="5"/>
  <c r="E2005" i="5"/>
  <c r="X2005" i="5" s="1"/>
  <c r="J1930" i="5"/>
  <c r="I1930" i="5"/>
  <c r="R1930" i="5"/>
  <c r="F1930" i="5"/>
  <c r="H1930" i="5"/>
  <c r="E1930" i="5"/>
  <c r="X1930" i="5" s="1"/>
  <c r="H1570" i="5"/>
  <c r="I1570" i="5"/>
  <c r="J1570" i="5"/>
  <c r="R1570" i="5"/>
  <c r="F1570" i="5"/>
  <c r="E1570" i="5"/>
  <c r="X1570" i="5" s="1"/>
  <c r="J1937" i="5"/>
  <c r="R1937" i="5"/>
  <c r="F1937" i="5"/>
  <c r="H1937" i="5"/>
  <c r="E1937" i="5"/>
  <c r="X1937" i="5" s="1"/>
  <c r="I1937" i="5"/>
  <c r="F2298" i="5"/>
  <c r="I2298" i="5"/>
  <c r="R2298" i="5"/>
  <c r="H2298" i="5"/>
  <c r="E2298" i="5"/>
  <c r="X2298" i="5" s="1"/>
  <c r="J2298" i="5"/>
  <c r="R1953" i="5"/>
  <c r="E1953" i="5"/>
  <c r="X1953" i="5" s="1"/>
  <c r="J1953" i="5"/>
  <c r="H1953" i="5"/>
  <c r="I1953" i="5"/>
  <c r="F1953" i="5"/>
  <c r="J1770" i="5"/>
  <c r="H1770" i="5"/>
  <c r="R1770" i="5"/>
  <c r="I1770" i="5"/>
  <c r="F1770" i="5"/>
  <c r="E1770" i="5"/>
  <c r="X1770" i="5" s="1"/>
  <c r="I1466" i="5"/>
  <c r="J1466" i="5"/>
  <c r="F1466" i="5"/>
  <c r="H1466" i="5"/>
  <c r="J1864" i="5"/>
  <c r="R1864" i="5"/>
  <c r="E1864" i="5"/>
  <c r="X1864" i="5" s="1"/>
  <c r="H1864" i="5"/>
  <c r="I1864" i="5"/>
  <c r="F1864" i="5"/>
  <c r="H1847" i="5"/>
  <c r="G1758" i="5"/>
  <c r="J2005" i="5"/>
  <c r="F1664" i="5"/>
  <c r="H1664" i="5"/>
  <c r="J1664" i="5"/>
  <c r="I1664" i="5"/>
  <c r="R1664" i="5"/>
  <c r="E1664" i="5"/>
  <c r="X1664" i="5" s="1"/>
  <c r="G1968" i="5"/>
  <c r="F1534" i="5"/>
  <c r="H1534" i="5"/>
  <c r="I1534" i="5"/>
  <c r="J1534" i="5"/>
  <c r="E1534" i="5"/>
  <c r="X1534" i="5" s="1"/>
  <c r="R1534" i="5"/>
  <c r="G1787" i="5"/>
  <c r="I1954" i="5"/>
  <c r="J1954" i="5"/>
  <c r="E1954" i="5"/>
  <c r="X1954" i="5" s="1"/>
  <c r="F1887" i="5"/>
  <c r="R1758" i="5"/>
  <c r="I1758" i="5"/>
  <c r="H2182" i="5"/>
  <c r="J2182" i="5"/>
  <c r="F2182" i="5"/>
  <c r="R2182" i="5"/>
  <c r="E2182" i="5"/>
  <c r="X2182" i="5" s="1"/>
  <c r="J1887" i="5"/>
  <c r="G2500" i="5"/>
  <c r="G1923" i="5"/>
  <c r="E1923" i="5"/>
  <c r="X1923" i="5" s="1"/>
  <c r="H1923" i="5"/>
  <c r="F1923" i="5"/>
  <c r="I1923" i="5"/>
  <c r="J1923" i="5"/>
  <c r="R1923" i="5"/>
  <c r="R1989" i="5"/>
  <c r="I1989" i="5"/>
  <c r="E1989" i="5"/>
  <c r="X1989" i="5" s="1"/>
  <c r="F1989" i="5"/>
  <c r="J1989" i="5"/>
  <c r="H1989" i="5"/>
  <c r="I2318" i="5"/>
  <c r="E2318" i="5"/>
  <c r="X2318" i="5" s="1"/>
  <c r="R2318" i="5"/>
  <c r="F2318" i="5"/>
  <c r="J2318" i="5"/>
  <c r="H2318" i="5"/>
  <c r="R1501" i="5"/>
  <c r="F1501" i="5"/>
  <c r="I1501" i="5"/>
  <c r="J1501" i="5"/>
  <c r="E1501" i="5"/>
  <c r="X1501" i="5" s="1"/>
  <c r="H1501" i="5"/>
  <c r="J2499" i="5"/>
  <c r="I2499" i="5"/>
  <c r="R2499" i="5"/>
  <c r="H2499" i="5"/>
  <c r="F2499" i="5"/>
  <c r="E2499" i="5"/>
  <c r="H1596" i="5"/>
  <c r="I1596" i="5"/>
  <c r="F1596" i="5"/>
  <c r="J1596" i="5"/>
  <c r="R1596" i="5"/>
  <c r="E1596" i="5"/>
  <c r="X1596" i="5" s="1"/>
  <c r="H1913" i="5"/>
  <c r="J1913" i="5"/>
  <c r="F1913" i="5"/>
  <c r="R1913" i="5"/>
  <c r="I1913" i="5"/>
  <c r="E1913" i="5"/>
  <c r="X1913" i="5" s="1"/>
  <c r="I1485" i="5"/>
  <c r="J1485" i="5"/>
  <c r="E1485" i="5"/>
  <c r="X1485" i="5" s="1"/>
  <c r="F1485" i="5"/>
  <c r="H1485" i="5"/>
  <c r="F1968" i="5"/>
  <c r="J2427" i="5"/>
  <c r="R2427" i="5"/>
  <c r="F2427" i="5"/>
  <c r="I2427" i="5"/>
  <c r="I2182" i="5"/>
  <c r="J1968" i="5"/>
  <c r="I2279" i="5"/>
  <c r="G2279" i="5"/>
  <c r="E2279" i="5"/>
  <c r="X2279" i="5" s="1"/>
  <c r="I1881" i="5"/>
  <c r="H1881" i="5"/>
  <c r="J1881" i="5"/>
  <c r="R1881" i="5"/>
  <c r="F1881" i="5"/>
  <c r="E1881" i="5"/>
  <c r="X1881" i="5" s="1"/>
  <c r="R1936" i="5"/>
  <c r="E1936" i="5"/>
  <c r="X1936" i="5" s="1"/>
  <c r="H1936" i="5"/>
  <c r="R1848" i="5"/>
  <c r="F1848" i="5"/>
  <c r="J1848" i="5"/>
  <c r="I1848" i="5"/>
  <c r="H1848" i="5"/>
  <c r="E1848" i="5"/>
  <c r="X1848" i="5" s="1"/>
  <c r="F2181" i="5"/>
  <c r="I2181" i="5"/>
  <c r="E2181" i="5"/>
  <c r="X2181" i="5" s="1"/>
  <c r="R2181" i="5"/>
  <c r="J2181" i="5"/>
  <c r="H2181" i="5"/>
  <c r="I2063" i="5"/>
  <c r="R2063" i="5"/>
  <c r="H2063" i="5"/>
  <c r="J2063" i="5"/>
  <c r="F2063" i="5"/>
  <c r="E2063" i="5"/>
  <c r="X2063" i="5" s="1"/>
  <c r="G2182" i="5"/>
  <c r="E1787" i="5"/>
  <c r="X1787" i="5" s="1"/>
  <c r="I1968" i="5"/>
  <c r="H2239" i="5"/>
  <c r="I2239" i="5"/>
  <c r="F2239" i="5"/>
  <c r="J2239" i="5"/>
  <c r="R2239" i="5"/>
  <c r="E2239" i="5"/>
  <c r="X2239" i="5" s="1"/>
  <c r="R2295" i="5"/>
  <c r="J1787" i="5"/>
  <c r="E1968" i="5"/>
  <c r="X1968" i="5" s="1"/>
  <c r="I1611" i="5"/>
  <c r="H1611" i="5"/>
  <c r="F1611" i="5"/>
  <c r="E1611" i="5"/>
  <c r="X1611" i="5" s="1"/>
  <c r="J1611" i="5"/>
  <c r="R1611" i="5"/>
  <c r="E1561" i="5"/>
  <c r="X1561" i="5" s="1"/>
  <c r="F1561" i="5"/>
  <c r="I1561" i="5"/>
  <c r="G1561" i="5"/>
  <c r="J1561" i="5"/>
  <c r="R1561" i="5"/>
  <c r="H1561" i="5"/>
  <c r="R2352" i="5"/>
  <c r="E2352" i="5"/>
  <c r="X2352" i="5" s="1"/>
  <c r="I2352" i="5"/>
  <c r="J2352" i="5"/>
  <c r="F2352" i="5"/>
  <c r="G2352" i="5"/>
  <c r="H2352" i="5"/>
  <c r="F1567" i="5"/>
  <c r="R1567" i="5"/>
  <c r="H1567" i="5"/>
  <c r="J1567" i="5"/>
  <c r="H2295" i="5"/>
  <c r="R1968" i="5"/>
  <c r="H1582" i="5"/>
  <c r="F1582" i="5"/>
  <c r="J1582" i="5"/>
  <c r="I1582" i="5"/>
  <c r="F1955" i="5"/>
  <c r="H1955" i="5"/>
  <c r="I1955" i="5"/>
  <c r="R1955" i="5"/>
  <c r="J1955" i="5"/>
  <c r="E1955" i="5"/>
  <c r="X1955" i="5" s="1"/>
  <c r="R1866" i="5"/>
  <c r="F1866" i="5"/>
  <c r="I1866" i="5"/>
  <c r="J1866" i="5"/>
  <c r="H1866" i="5"/>
  <c r="E1866" i="5"/>
  <c r="X1866" i="5" s="1"/>
  <c r="F2295" i="5"/>
  <c r="H1758" i="5"/>
  <c r="I1743" i="5"/>
  <c r="J1743" i="5"/>
  <c r="R1743" i="5"/>
  <c r="E1743" i="5"/>
  <c r="X1743" i="5" s="1"/>
  <c r="H1743" i="5"/>
  <c r="F1743" i="5"/>
  <c r="R1686" i="5"/>
  <c r="H1686" i="5"/>
  <c r="J1686" i="5"/>
  <c r="I1686" i="5"/>
  <c r="E1686" i="5"/>
  <c r="X1686" i="5" s="1"/>
  <c r="F1686" i="5"/>
  <c r="I2466" i="5"/>
  <c r="R2466" i="5"/>
  <c r="G2466" i="5"/>
  <c r="E2466" i="5"/>
  <c r="X2466" i="5" s="1"/>
  <c r="F2466" i="5"/>
  <c r="J2466" i="5"/>
  <c r="H2466" i="5"/>
  <c r="R2259" i="5"/>
  <c r="J2259" i="5"/>
  <c r="F2259" i="5"/>
  <c r="E2259" i="5"/>
  <c r="X2259" i="5" s="1"/>
  <c r="H2259" i="5"/>
  <c r="I2259" i="5"/>
  <c r="F2230" i="5"/>
  <c r="J2230" i="5"/>
  <c r="R2242" i="5"/>
  <c r="H2242" i="5"/>
  <c r="F2242" i="5"/>
  <c r="E2242" i="5"/>
  <c r="X2242" i="5" s="1"/>
  <c r="I2242" i="5"/>
  <c r="J2242" i="5"/>
  <c r="G2242" i="5"/>
  <c r="E2500" i="5"/>
  <c r="E2130" i="5"/>
  <c r="X2130" i="5" s="1"/>
  <c r="G2130" i="5"/>
  <c r="H2130" i="5"/>
  <c r="I2130" i="5"/>
  <c r="F2130" i="5"/>
  <c r="J2130" i="5"/>
  <c r="R2130" i="5"/>
  <c r="E1498" i="5"/>
  <c r="X1498" i="5" s="1"/>
  <c r="H1498" i="5"/>
  <c r="R1498" i="5"/>
  <c r="I1498" i="5"/>
  <c r="J1498" i="5"/>
  <c r="F1498" i="5"/>
  <c r="H1952" i="5"/>
  <c r="F1952" i="5"/>
  <c r="R1952" i="5"/>
  <c r="I1952" i="5"/>
  <c r="J1952" i="5"/>
  <c r="E1952" i="5"/>
  <c r="X1952" i="5" s="1"/>
  <c r="J1920" i="5"/>
  <c r="I1920" i="5"/>
  <c r="R1920" i="5"/>
  <c r="E1920" i="5"/>
  <c r="X1920" i="5" s="1"/>
  <c r="F1920" i="5"/>
  <c r="H1920" i="5"/>
  <c r="F2500" i="5"/>
  <c r="I2455" i="5"/>
  <c r="G2455" i="5"/>
  <c r="H2455" i="5"/>
  <c r="J2455" i="5"/>
  <c r="F2455" i="5"/>
  <c r="R2455" i="5"/>
  <c r="E2455" i="5"/>
  <c r="X2455" i="5" s="1"/>
  <c r="R1649" i="5"/>
  <c r="J1649" i="5"/>
  <c r="F1649" i="5"/>
  <c r="H1649" i="5"/>
  <c r="I1649" i="5"/>
  <c r="E1649" i="5"/>
  <c r="X1649" i="5" s="1"/>
  <c r="G1649" i="5"/>
  <c r="J1984" i="5"/>
  <c r="H1984" i="5"/>
  <c r="E1984" i="5"/>
  <c r="X1984" i="5" s="1"/>
  <c r="F2151" i="5"/>
  <c r="I2151" i="5"/>
  <c r="R2151" i="5"/>
  <c r="I1728" i="5"/>
  <c r="R1728" i="5"/>
  <c r="F1728" i="5"/>
  <c r="E1728" i="5"/>
  <c r="X1728" i="5" s="1"/>
  <c r="H1717" i="5"/>
  <c r="F1717" i="5"/>
  <c r="R1717" i="5"/>
  <c r="I1717" i="5"/>
  <c r="E1717" i="5"/>
  <c r="X1717" i="5" s="1"/>
  <c r="J1717" i="5"/>
  <c r="H2279" i="5"/>
  <c r="R2177" i="5"/>
  <c r="E2037" i="5"/>
  <c r="X2037" i="5" s="1"/>
  <c r="E2346" i="5"/>
  <c r="X2346" i="5" s="1"/>
  <c r="G2346" i="5"/>
  <c r="I2346" i="5"/>
  <c r="F2346" i="5"/>
  <c r="J2346" i="5"/>
  <c r="R2346" i="5"/>
  <c r="H2346" i="5"/>
  <c r="F2046" i="5"/>
  <c r="I2046" i="5"/>
  <c r="G2046" i="5"/>
  <c r="H2046" i="5"/>
  <c r="E2046" i="5"/>
  <c r="X2046" i="5" s="1"/>
  <c r="J2046" i="5"/>
  <c r="R2046" i="5"/>
  <c r="R1986" i="5"/>
  <c r="I1986" i="5"/>
  <c r="J1986" i="5"/>
  <c r="H1986" i="5"/>
  <c r="E1986" i="5"/>
  <c r="X1986" i="5" s="1"/>
  <c r="F1986" i="5"/>
  <c r="H1713" i="5"/>
  <c r="E1713" i="5"/>
  <c r="X1713" i="5" s="1"/>
  <c r="R1713" i="5"/>
  <c r="R1828" i="5"/>
  <c r="J1828" i="5"/>
  <c r="E1828" i="5"/>
  <c r="X1828" i="5" s="1"/>
  <c r="F1828" i="5"/>
  <c r="H1828" i="5"/>
  <c r="I1828" i="5"/>
  <c r="E1601" i="5"/>
  <c r="X1601" i="5" s="1"/>
  <c r="J1601" i="5"/>
  <c r="F1601" i="5"/>
  <c r="I1601" i="5"/>
  <c r="F1533" i="5"/>
  <c r="R1533" i="5"/>
  <c r="J1533" i="5"/>
  <c r="I1533" i="5"/>
  <c r="H1533" i="5"/>
  <c r="E1533" i="5"/>
  <c r="X1533" i="5" s="1"/>
  <c r="R2025" i="5"/>
  <c r="J2025" i="5"/>
  <c r="F2025" i="5"/>
  <c r="H2025" i="5"/>
  <c r="E2025" i="5"/>
  <c r="X2025" i="5" s="1"/>
  <c r="I2025" i="5"/>
  <c r="F1862" i="5"/>
  <c r="R1862" i="5"/>
  <c r="E1862" i="5"/>
  <c r="X1862" i="5" s="1"/>
  <c r="J1862" i="5"/>
  <c r="J1976" i="5"/>
  <c r="F1976" i="5"/>
  <c r="H1976" i="5"/>
  <c r="R1976" i="5"/>
  <c r="I1976" i="5"/>
  <c r="E1976" i="5"/>
  <c r="X1976" i="5" s="1"/>
  <c r="E2427" i="5"/>
  <c r="X2427" i="5" s="1"/>
  <c r="I2037" i="5"/>
  <c r="J2060" i="5"/>
  <c r="H2060" i="5"/>
  <c r="I2060" i="5"/>
  <c r="E2060" i="5"/>
  <c r="X2060" i="5" s="1"/>
  <c r="F2060" i="5"/>
  <c r="R2060" i="5"/>
  <c r="R2485" i="5"/>
  <c r="I2485" i="5"/>
  <c r="G2485" i="5"/>
  <c r="J2485" i="5"/>
  <c r="F2485" i="5"/>
  <c r="E2485" i="5"/>
  <c r="X2485" i="5" s="1"/>
  <c r="H2485" i="5"/>
  <c r="H1809" i="5"/>
  <c r="F1809" i="5"/>
  <c r="E1809" i="5"/>
  <c r="X1809" i="5" s="1"/>
  <c r="R1809" i="5"/>
  <c r="J1809" i="5"/>
  <c r="H2427" i="5"/>
  <c r="G2060" i="5"/>
  <c r="F2441" i="5"/>
  <c r="J2441" i="5"/>
  <c r="I2441" i="5"/>
  <c r="E2441" i="5"/>
  <c r="X2441" i="5" s="1"/>
  <c r="R2441" i="5"/>
  <c r="H2441" i="5"/>
  <c r="R2061" i="5"/>
  <c r="I2061" i="5"/>
  <c r="H2061" i="5"/>
  <c r="E2061" i="5"/>
  <c r="X2061" i="5" s="1"/>
  <c r="J2061" i="5"/>
  <c r="F2061" i="5"/>
  <c r="G2061" i="5"/>
  <c r="J2041" i="5"/>
  <c r="F2041" i="5"/>
  <c r="I2041" i="5"/>
  <c r="G2041" i="5"/>
  <c r="E2041" i="5"/>
  <c r="X2041" i="5" s="1"/>
  <c r="R2041" i="5"/>
  <c r="H2041" i="5"/>
  <c r="E1506" i="5"/>
  <c r="X1506" i="5" s="1"/>
  <c r="R1506" i="5"/>
  <c r="G1506" i="5"/>
  <c r="I1506" i="5"/>
  <c r="F1506" i="5"/>
  <c r="J1506" i="5"/>
  <c r="H1506" i="5"/>
  <c r="E1865" i="5"/>
  <c r="X1865" i="5" s="1"/>
  <c r="I1865" i="5"/>
  <c r="R1865" i="5"/>
  <c r="J1865" i="5"/>
  <c r="H1865" i="5"/>
  <c r="H1752" i="5"/>
  <c r="R1752" i="5"/>
  <c r="F1752" i="5"/>
  <c r="I1752" i="5"/>
  <c r="J1752" i="5"/>
  <c r="E1752" i="5"/>
  <c r="X1752" i="5" s="1"/>
  <c r="H1549" i="5"/>
  <c r="E1549" i="5"/>
  <c r="X1549" i="5" s="1"/>
  <c r="R1549" i="5"/>
  <c r="F1549" i="5"/>
  <c r="I1549" i="5"/>
  <c r="J1549" i="5"/>
  <c r="E2180" i="5"/>
  <c r="X2180" i="5" s="1"/>
  <c r="I2180" i="5"/>
  <c r="F2180" i="5"/>
  <c r="R2180" i="5"/>
  <c r="J2180" i="5"/>
  <c r="H2180" i="5"/>
  <c r="G2180" i="5"/>
  <c r="R1897" i="5"/>
  <c r="H1897" i="5"/>
  <c r="F1897" i="5"/>
  <c r="I1897" i="5"/>
  <c r="E1897" i="5"/>
  <c r="X1897" i="5" s="1"/>
  <c r="J1897" i="5"/>
  <c r="F1787" i="5"/>
  <c r="H1787" i="5"/>
  <c r="R1787" i="5"/>
  <c r="J1794" i="5"/>
  <c r="I2005" i="5"/>
  <c r="J1863" i="5"/>
  <c r="R1863" i="5"/>
  <c r="F1863" i="5"/>
  <c r="H1863" i="5"/>
  <c r="I1863" i="5"/>
  <c r="E1863" i="5"/>
  <c r="X1863" i="5" s="1"/>
  <c r="J1718" i="5"/>
  <c r="F1718" i="5"/>
  <c r="R1718" i="5"/>
  <c r="E1718" i="5"/>
  <c r="X1718" i="5" s="1"/>
  <c r="H1718" i="5"/>
  <c r="I1718" i="5"/>
  <c r="F2112" i="5"/>
  <c r="H2112" i="5"/>
  <c r="I2112" i="5"/>
  <c r="R2112" i="5"/>
  <c r="J2112" i="5"/>
  <c r="E2112" i="5"/>
  <c r="X2112" i="5" s="1"/>
  <c r="G1717" i="5"/>
  <c r="J1758" i="5"/>
  <c r="I1794" i="5"/>
  <c r="F2005" i="5"/>
  <c r="H1919" i="5"/>
  <c r="F1919" i="5"/>
  <c r="E1919" i="5"/>
  <c r="X1919" i="5" s="1"/>
  <c r="I1497" i="5"/>
  <c r="H1497" i="5"/>
  <c r="R1497" i="5"/>
  <c r="F1497" i="5"/>
  <c r="E1497" i="5"/>
  <c r="X1497" i="5" s="1"/>
  <c r="J1497" i="5"/>
  <c r="I1691" i="5"/>
  <c r="F1691" i="5"/>
  <c r="H1691" i="5"/>
  <c r="R1691" i="5"/>
  <c r="J1691" i="5"/>
  <c r="E1691" i="5"/>
  <c r="X1691" i="5" s="1"/>
  <c r="E1661" i="5"/>
  <c r="X1661" i="5" s="1"/>
  <c r="I1661" i="5"/>
  <c r="R1661" i="5"/>
  <c r="J1661" i="5"/>
  <c r="F1661" i="5"/>
  <c r="H1661" i="5"/>
  <c r="H1794" i="5"/>
  <c r="H2005" i="5"/>
  <c r="R2053" i="5"/>
  <c r="H2053" i="5"/>
  <c r="J2053" i="5"/>
  <c r="I2053" i="5"/>
  <c r="H1935" i="5"/>
  <c r="F1935" i="5"/>
  <c r="J1935" i="5"/>
  <c r="I1935" i="5"/>
  <c r="R1520" i="5"/>
  <c r="H1520" i="5"/>
  <c r="I1520" i="5"/>
  <c r="J1520" i="5"/>
  <c r="E1520" i="5"/>
  <c r="X1520" i="5" s="1"/>
  <c r="F1520" i="5"/>
  <c r="G1953" i="5"/>
  <c r="H1830" i="5"/>
  <c r="J1830" i="5"/>
  <c r="F1830" i="5"/>
  <c r="E1830" i="5"/>
  <c r="X1830" i="5" s="1"/>
  <c r="I1830" i="5"/>
  <c r="R1830" i="5"/>
  <c r="E1738" i="5"/>
  <c r="X1738" i="5" s="1"/>
  <c r="F1738" i="5"/>
  <c r="H1738" i="5"/>
  <c r="I1738" i="5"/>
  <c r="J1738" i="5"/>
  <c r="R1738" i="5"/>
  <c r="F2297" i="5"/>
  <c r="R2297" i="5"/>
  <c r="J2297" i="5"/>
  <c r="F1447" i="5"/>
  <c r="H1447" i="5"/>
  <c r="R1447" i="5"/>
  <c r="J1447" i="5"/>
  <c r="I1447" i="5"/>
  <c r="E1447" i="5"/>
  <c r="X1447" i="5" s="1"/>
  <c r="I2011" i="5"/>
  <c r="H2011" i="5"/>
  <c r="F2011" i="5"/>
  <c r="G2011" i="5"/>
  <c r="J2011" i="5"/>
  <c r="R2011" i="5"/>
  <c r="E2011" i="5"/>
  <c r="X2011" i="5" s="1"/>
  <c r="F1758" i="5"/>
  <c r="R1485" i="5"/>
  <c r="F1794" i="5"/>
  <c r="J1558" i="5"/>
  <c r="R1558" i="5"/>
  <c r="E1558" i="5"/>
  <c r="X1558" i="5" s="1"/>
  <c r="G1930" i="5"/>
  <c r="G1570" i="5"/>
  <c r="G1937" i="5"/>
  <c r="R1515" i="5"/>
  <c r="E1515" i="5"/>
  <c r="X1515" i="5" s="1"/>
  <c r="H1515" i="5"/>
  <c r="I1515" i="5"/>
  <c r="J1515" i="5"/>
  <c r="F1515" i="5"/>
  <c r="F1805" i="5"/>
  <c r="H1805" i="5"/>
  <c r="I1805" i="5"/>
  <c r="J1805" i="5"/>
  <c r="E1805" i="5"/>
  <c r="X1805" i="5" s="1"/>
  <c r="R1805" i="5"/>
  <c r="G2297" i="5"/>
  <c r="G1770" i="5"/>
  <c r="R2261" i="5"/>
  <c r="F2261" i="5"/>
  <c r="I2261" i="5"/>
  <c r="H2261" i="5"/>
  <c r="J2261" i="5"/>
  <c r="E2261" i="5"/>
  <c r="X2261" i="5" s="1"/>
  <c r="H2008" i="5"/>
  <c r="F2008" i="5"/>
  <c r="R2008" i="5"/>
  <c r="J2008" i="5"/>
  <c r="I2008" i="5"/>
  <c r="E2008" i="5"/>
  <c r="X2008" i="5" s="1"/>
  <c r="E1465" i="5"/>
  <c r="X1465" i="5" s="1"/>
  <c r="R1465" i="5"/>
  <c r="H1465" i="5"/>
  <c r="J1465" i="5"/>
  <c r="F1465" i="5"/>
  <c r="I1465" i="5"/>
  <c r="G1466" i="5"/>
  <c r="R1716" i="5"/>
  <c r="F1716" i="5"/>
  <c r="G1794" i="5"/>
  <c r="R1565" i="5"/>
  <c r="J2167" i="5"/>
  <c r="H2167" i="5"/>
  <c r="G2167" i="5"/>
  <c r="R2167" i="5"/>
  <c r="I2167" i="5"/>
  <c r="E2167" i="5"/>
  <c r="X2167" i="5" s="1"/>
  <c r="F2167" i="5"/>
  <c r="J2050" i="5"/>
  <c r="I2050" i="5"/>
  <c r="G2050" i="5"/>
  <c r="H2050" i="5"/>
  <c r="E2050" i="5"/>
  <c r="X2050" i="5" s="1"/>
  <c r="R2050" i="5"/>
  <c r="F2050" i="5"/>
  <c r="I2026" i="5"/>
  <c r="R2026" i="5"/>
  <c r="F2026" i="5"/>
  <c r="H2026" i="5"/>
  <c r="J2026" i="5"/>
  <c r="E2026" i="5"/>
  <c r="X2026" i="5" s="1"/>
  <c r="R1727" i="5"/>
  <c r="H1727" i="5"/>
  <c r="J1727" i="5"/>
  <c r="I1727" i="5"/>
  <c r="E1727" i="5"/>
  <c r="X1727" i="5" s="1"/>
  <c r="I1839" i="5"/>
  <c r="H1839" i="5"/>
  <c r="J1839" i="5"/>
  <c r="E1839" i="5"/>
  <c r="X1839" i="5" s="1"/>
  <c r="F1839" i="5"/>
  <c r="G1839" i="5"/>
  <c r="R1839" i="5"/>
  <c r="H2138" i="5"/>
  <c r="J2138" i="5"/>
  <c r="I2138" i="5"/>
  <c r="R2138" i="5"/>
  <c r="F2138" i="5"/>
  <c r="E2138" i="5"/>
  <c r="X2138" i="5" s="1"/>
  <c r="F1625" i="5"/>
  <c r="E1625" i="5"/>
  <c r="X1625" i="5" s="1"/>
  <c r="I1625" i="5"/>
  <c r="R1625" i="5"/>
  <c r="J1565" i="5"/>
  <c r="H2101" i="5"/>
  <c r="E1455" i="5"/>
  <c r="X1455" i="5" s="1"/>
  <c r="E1888" i="5"/>
  <c r="X1888" i="5" s="1"/>
  <c r="G1888" i="5"/>
  <c r="I1888" i="5"/>
  <c r="J1888" i="5"/>
  <c r="F1888" i="5"/>
  <c r="R1888" i="5"/>
  <c r="H1888" i="5"/>
  <c r="F1725" i="5"/>
  <c r="H1725" i="5"/>
  <c r="R1725" i="5"/>
  <c r="E1725" i="5"/>
  <c r="X1725" i="5" s="1"/>
  <c r="J1725" i="5"/>
  <c r="I1725" i="5"/>
  <c r="J2249" i="5"/>
  <c r="R2249" i="5"/>
  <c r="H2249" i="5"/>
  <c r="E2249" i="5"/>
  <c r="X2249" i="5" s="1"/>
  <c r="I2249" i="5"/>
  <c r="F2249" i="5"/>
  <c r="G2194" i="5"/>
  <c r="F2194" i="5"/>
  <c r="R2194" i="5"/>
  <c r="R2449" i="5"/>
  <c r="F2449" i="5"/>
  <c r="H2449" i="5"/>
  <c r="E2449" i="5"/>
  <c r="X2449" i="5" s="1"/>
  <c r="I2449" i="5"/>
  <c r="J2449" i="5"/>
  <c r="R1908" i="5"/>
  <c r="H1908" i="5"/>
  <c r="F1908" i="5"/>
  <c r="I1908" i="5"/>
  <c r="E1908" i="5"/>
  <c r="X1908" i="5" s="1"/>
  <c r="G1908" i="5"/>
  <c r="J1908" i="5"/>
  <c r="G2115" i="5"/>
  <c r="E2115" i="5"/>
  <c r="X2115" i="5" s="1"/>
  <c r="J2115" i="5"/>
  <c r="F2115" i="5"/>
  <c r="I2115" i="5"/>
  <c r="R2115" i="5"/>
  <c r="H2115" i="5"/>
  <c r="R1540" i="5"/>
  <c r="H1540" i="5"/>
  <c r="I1540" i="5"/>
  <c r="F1540" i="5"/>
  <c r="J1540" i="5"/>
  <c r="E1540" i="5"/>
  <c r="X1540" i="5" s="1"/>
  <c r="H1804" i="5"/>
  <c r="F1804" i="5"/>
  <c r="E1804" i="5"/>
  <c r="X1804" i="5" s="1"/>
  <c r="R1804" i="5"/>
  <c r="I1804" i="5"/>
  <c r="J1804" i="5"/>
  <c r="R1499" i="5"/>
  <c r="F1499" i="5"/>
  <c r="H1455" i="5"/>
  <c r="E1733" i="5"/>
  <c r="X1733" i="5" s="1"/>
  <c r="H1733" i="5"/>
  <c r="I1733" i="5"/>
  <c r="J1733" i="5"/>
  <c r="F1733" i="5"/>
  <c r="R1733" i="5"/>
  <c r="R1584" i="5"/>
  <c r="E1584" i="5"/>
  <c r="X1584" i="5" s="1"/>
  <c r="F1584" i="5"/>
  <c r="H1584" i="5"/>
  <c r="J1584" i="5"/>
  <c r="I1584" i="5"/>
  <c r="R2251" i="5"/>
  <c r="H2251" i="5"/>
  <c r="J2251" i="5"/>
  <c r="G2251" i="5"/>
  <c r="F2251" i="5"/>
  <c r="J1437" i="5"/>
  <c r="R1437" i="5"/>
  <c r="E1437" i="5"/>
  <c r="X1437" i="5" s="1"/>
  <c r="I1437" i="5"/>
  <c r="F1437" i="5"/>
  <c r="H1437" i="5"/>
  <c r="F1656" i="5"/>
  <c r="J1656" i="5"/>
  <c r="R1656" i="5"/>
  <c r="E2487" i="5"/>
  <c r="X2487" i="5" s="1"/>
  <c r="I2487" i="5"/>
  <c r="H2487" i="5"/>
  <c r="R2487" i="5"/>
  <c r="F2487" i="5"/>
  <c r="J2487" i="5"/>
  <c r="R2157" i="5"/>
  <c r="J2157" i="5"/>
  <c r="E2157" i="5"/>
  <c r="X2157" i="5" s="1"/>
  <c r="F2157" i="5"/>
  <c r="I2157" i="5"/>
  <c r="H2157" i="5"/>
  <c r="R2437" i="5"/>
  <c r="H2437" i="5"/>
  <c r="J2437" i="5"/>
  <c r="F2437" i="5"/>
  <c r="I2437" i="5"/>
  <c r="E2437" i="5"/>
  <c r="X2437" i="5" s="1"/>
  <c r="J2345" i="5"/>
  <c r="F2345" i="5"/>
  <c r="H2345" i="5"/>
  <c r="E2345" i="5"/>
  <c r="X2345" i="5" s="1"/>
  <c r="G2345" i="5"/>
  <c r="I2345" i="5"/>
  <c r="R2345" i="5"/>
  <c r="R1715" i="5"/>
  <c r="H1715" i="5"/>
  <c r="E1715" i="5"/>
  <c r="X1715" i="5" s="1"/>
  <c r="F1715" i="5"/>
  <c r="G1715" i="5"/>
  <c r="H1916" i="5"/>
  <c r="F1916" i="5"/>
  <c r="J1916" i="5"/>
  <c r="I1916" i="5"/>
  <c r="R1916" i="5"/>
  <c r="E1916" i="5"/>
  <c r="X1916" i="5" s="1"/>
  <c r="G1916" i="5"/>
  <c r="I1816" i="5"/>
  <c r="F1816" i="5"/>
  <c r="E1816" i="5"/>
  <c r="X1816" i="5" s="1"/>
  <c r="J1816" i="5"/>
  <c r="R1816" i="5"/>
  <c r="H1816" i="5"/>
  <c r="I2137" i="5"/>
  <c r="E2137" i="5"/>
  <c r="X2137" i="5" s="1"/>
  <c r="G2137" i="5"/>
  <c r="H2137" i="5"/>
  <c r="F2137" i="5"/>
  <c r="J2137" i="5"/>
  <c r="R2137" i="5"/>
  <c r="I1459" i="5"/>
  <c r="H1459" i="5"/>
  <c r="J1459" i="5"/>
  <c r="R1459" i="5"/>
  <c r="E1459" i="5"/>
  <c r="X1459" i="5" s="1"/>
  <c r="F1459" i="5"/>
  <c r="E1909" i="5"/>
  <c r="X1909" i="5" s="1"/>
  <c r="F1909" i="5"/>
  <c r="I1909" i="5"/>
  <c r="H1909" i="5"/>
  <c r="R1909" i="5"/>
  <c r="G1909" i="5"/>
  <c r="J1909" i="5"/>
  <c r="E1901" i="5"/>
  <c r="X1901" i="5" s="1"/>
  <c r="H1901" i="5"/>
  <c r="R1901" i="5"/>
  <c r="I1901" i="5"/>
  <c r="J1901" i="5"/>
  <c r="F1901" i="5"/>
  <c r="H2166" i="5"/>
  <c r="I2166" i="5"/>
  <c r="J2166" i="5"/>
  <c r="R2166" i="5"/>
  <c r="F2166" i="5"/>
  <c r="E2166" i="5"/>
  <c r="X2166" i="5" s="1"/>
  <c r="F2385" i="5"/>
  <c r="G2385" i="5"/>
  <c r="J2385" i="5"/>
  <c r="I2385" i="5"/>
  <c r="R2385" i="5"/>
  <c r="H2385" i="5"/>
  <c r="E2385" i="5"/>
  <c r="X2385" i="5" s="1"/>
  <c r="I1917" i="5"/>
  <c r="J1917" i="5"/>
  <c r="E1917" i="5"/>
  <c r="X1917" i="5" s="1"/>
  <c r="R1917" i="5"/>
  <c r="J2303" i="5"/>
  <c r="I2303" i="5"/>
  <c r="E2303" i="5"/>
  <c r="X2303" i="5" s="1"/>
  <c r="R2303" i="5"/>
  <c r="F2303" i="5"/>
  <c r="H2303" i="5"/>
  <c r="R2055" i="5"/>
  <c r="I2055" i="5"/>
  <c r="F2055" i="5"/>
  <c r="H2055" i="5"/>
  <c r="J2055" i="5"/>
  <c r="E2055" i="5"/>
  <c r="X2055" i="5" s="1"/>
  <c r="R2020" i="5"/>
  <c r="F2020" i="5"/>
  <c r="H2020" i="5"/>
  <c r="J2020" i="5"/>
  <c r="I2020" i="5"/>
  <c r="E2020" i="5"/>
  <c r="X2020" i="5" s="1"/>
  <c r="F1853" i="5"/>
  <c r="J1853" i="5"/>
  <c r="E1853" i="5"/>
  <c r="X1853" i="5" s="1"/>
  <c r="H1853" i="5"/>
  <c r="I1853" i="5"/>
  <c r="G1853" i="5"/>
  <c r="R1853" i="5"/>
  <c r="R1648" i="5"/>
  <c r="E1648" i="5"/>
  <c r="X1648" i="5" s="1"/>
  <c r="G1648" i="5"/>
  <c r="I1648" i="5"/>
  <c r="H1648" i="5"/>
  <c r="F1648" i="5"/>
  <c r="J1648" i="5"/>
  <c r="F1911" i="5"/>
  <c r="I1911" i="5"/>
  <c r="H1911" i="5"/>
  <c r="J1911" i="5"/>
  <c r="R1911" i="5"/>
  <c r="E1911" i="5"/>
  <c r="X1911" i="5" s="1"/>
  <c r="I1932" i="5"/>
  <c r="E1932" i="5"/>
  <c r="X1932" i="5" s="1"/>
  <c r="J1932" i="5"/>
  <c r="R1932" i="5"/>
  <c r="G1932" i="5"/>
  <c r="F1932" i="5"/>
  <c r="H1932" i="5"/>
  <c r="H2302" i="5"/>
  <c r="F2302" i="5"/>
  <c r="E2302" i="5"/>
  <c r="X2302" i="5" s="1"/>
  <c r="E1967" i="5"/>
  <c r="X1967" i="5" s="1"/>
  <c r="J1967" i="5"/>
  <c r="I1967" i="5"/>
  <c r="F1967" i="5"/>
  <c r="G1967" i="5"/>
  <c r="H1967" i="5"/>
  <c r="R1967" i="5"/>
  <c r="J1951" i="5"/>
  <c r="R1951" i="5"/>
  <c r="I1951" i="5"/>
  <c r="F1951" i="5"/>
  <c r="H1951" i="5"/>
  <c r="E1951" i="5"/>
  <c r="X1951" i="5" s="1"/>
  <c r="I1902" i="5"/>
  <c r="R1902" i="5"/>
  <c r="F1902" i="5"/>
  <c r="J1902" i="5"/>
  <c r="H1902" i="5"/>
  <c r="E1902" i="5"/>
  <c r="X1902" i="5" s="1"/>
  <c r="H1887" i="5"/>
  <c r="E1887" i="5"/>
  <c r="X1887" i="5" s="1"/>
  <c r="I1887" i="5"/>
  <c r="J1510" i="5"/>
  <c r="R1510" i="5"/>
  <c r="H1510" i="5"/>
  <c r="I1510" i="5"/>
  <c r="E1510" i="5"/>
  <c r="X1510" i="5" s="1"/>
  <c r="F1510" i="5"/>
  <c r="F2120" i="5"/>
  <c r="I2120" i="5"/>
  <c r="E2120" i="5"/>
  <c r="X2120" i="5" s="1"/>
  <c r="R2120" i="5"/>
  <c r="J2120" i="5"/>
  <c r="H2120" i="5"/>
  <c r="F1836" i="5"/>
  <c r="I1836" i="5"/>
  <c r="H1836" i="5"/>
  <c r="R1836" i="5"/>
  <c r="E1836" i="5"/>
  <c r="X1836" i="5" s="1"/>
  <c r="J1836" i="5"/>
  <c r="G1836" i="5"/>
  <c r="I1763" i="5"/>
  <c r="H1763" i="5"/>
  <c r="F1763" i="5"/>
  <c r="J1763" i="5"/>
  <c r="R1763" i="5"/>
  <c r="E1763" i="5"/>
  <c r="X1763" i="5" s="1"/>
  <c r="I1440" i="5"/>
  <c r="F1440" i="5"/>
  <c r="J1440" i="5"/>
  <c r="E1440" i="5"/>
  <c r="X1440" i="5" s="1"/>
  <c r="R1440" i="5"/>
  <c r="H1440" i="5"/>
  <c r="R1765" i="5"/>
  <c r="I1765" i="5"/>
  <c r="J1765" i="5"/>
  <c r="F1765" i="5"/>
  <c r="E1765" i="5"/>
  <c r="X1765" i="5" s="1"/>
  <c r="H1765" i="5"/>
  <c r="R2504" i="5"/>
  <c r="J2504" i="5"/>
  <c r="H2504" i="5"/>
  <c r="I2504" i="5"/>
  <c r="G2504" i="5"/>
  <c r="F2504" i="5"/>
  <c r="H1674" i="5"/>
  <c r="E1674" i="5"/>
  <c r="X1674" i="5" s="1"/>
  <c r="J1674" i="5"/>
  <c r="I1674" i="5"/>
  <c r="F1674" i="5"/>
  <c r="R1674" i="5"/>
  <c r="H1491" i="5"/>
  <c r="F1491" i="5"/>
  <c r="J1491" i="5"/>
  <c r="E1491" i="5"/>
  <c r="X1491" i="5" s="1"/>
  <c r="R1491" i="5"/>
  <c r="I1491" i="5"/>
  <c r="J1603" i="5"/>
  <c r="J1872" i="5"/>
  <c r="F1872" i="5"/>
  <c r="R1872" i="5"/>
  <c r="I1872" i="5"/>
  <c r="H1872" i="5"/>
  <c r="G1872" i="5"/>
  <c r="E1872" i="5"/>
  <c r="X1872" i="5" s="1"/>
  <c r="J1928" i="5"/>
  <c r="R1928" i="5"/>
  <c r="I1928" i="5"/>
  <c r="G1928" i="5"/>
  <c r="F1928" i="5"/>
  <c r="H1928" i="5"/>
  <c r="E1928" i="5"/>
  <c r="X1928" i="5" s="1"/>
  <c r="I2334" i="5"/>
  <c r="G2334" i="5"/>
  <c r="H2334" i="5"/>
  <c r="E2334" i="5"/>
  <c r="X2334" i="5" s="1"/>
  <c r="J2334" i="5"/>
  <c r="F2334" i="5"/>
  <c r="R2334" i="5"/>
  <c r="E1845" i="5"/>
  <c r="X1845" i="5" s="1"/>
  <c r="J1845" i="5"/>
  <c r="I1845" i="5"/>
  <c r="F1845" i="5"/>
  <c r="R1845" i="5"/>
  <c r="H1845" i="5"/>
  <c r="F2023" i="5"/>
  <c r="H2023" i="5"/>
  <c r="E2023" i="5"/>
  <c r="X2023" i="5" s="1"/>
  <c r="I2023" i="5"/>
  <c r="J2023" i="5"/>
  <c r="R2023" i="5"/>
  <c r="R1832" i="5"/>
  <c r="H1832" i="5"/>
  <c r="F1832" i="5"/>
  <c r="I1832" i="5"/>
  <c r="E1832" i="5"/>
  <c r="X1832" i="5" s="1"/>
  <c r="J1832" i="5"/>
  <c r="H2340" i="5"/>
  <c r="E2340" i="5"/>
  <c r="X2340" i="5" s="1"/>
  <c r="I2340" i="5"/>
  <c r="J2340" i="5"/>
  <c r="R2340" i="5"/>
  <c r="F2340" i="5"/>
  <c r="G1625" i="5"/>
  <c r="F2097" i="5"/>
  <c r="H2097" i="5"/>
  <c r="J2097" i="5"/>
  <c r="I2097" i="5"/>
  <c r="R2097" i="5"/>
  <c r="E2097" i="5"/>
  <c r="X2097" i="5" s="1"/>
  <c r="E2003" i="5"/>
  <c r="X2003" i="5" s="1"/>
  <c r="H2003" i="5"/>
  <c r="I2003" i="5"/>
  <c r="R2003" i="5"/>
  <c r="J2003" i="5"/>
  <c r="F2003" i="5"/>
  <c r="J1646" i="5"/>
  <c r="E1646" i="5"/>
  <c r="X1646" i="5" s="1"/>
  <c r="H1646" i="5"/>
  <c r="R1646" i="5"/>
  <c r="I1646" i="5"/>
  <c r="G2018" i="5"/>
  <c r="E2018" i="5"/>
  <c r="X2018" i="5" s="1"/>
  <c r="H2018" i="5"/>
  <c r="I2018" i="5"/>
  <c r="F1988" i="5"/>
  <c r="H1988" i="5"/>
  <c r="I1988" i="5"/>
  <c r="G1988" i="5"/>
  <c r="J1988" i="5"/>
  <c r="E1988" i="5"/>
  <c r="X1988" i="5" s="1"/>
  <c r="R1988" i="5"/>
  <c r="F2203" i="5"/>
  <c r="G2203" i="5"/>
  <c r="H2203" i="5"/>
  <c r="E2203" i="5"/>
  <c r="X2203" i="5" s="1"/>
  <c r="I2203" i="5"/>
  <c r="J2203" i="5"/>
  <c r="R2203" i="5"/>
  <c r="F1710" i="5"/>
  <c r="R1710" i="5"/>
  <c r="H1710" i="5"/>
  <c r="J1710" i="5"/>
  <c r="E1710" i="5"/>
  <c r="X1710" i="5" s="1"/>
  <c r="G1710" i="5"/>
  <c r="I1710" i="5"/>
  <c r="J1768" i="5"/>
  <c r="E1768" i="5"/>
  <c r="X1768" i="5" s="1"/>
  <c r="H1768" i="5"/>
  <c r="R1768" i="5"/>
  <c r="R2158" i="5"/>
  <c r="J2158" i="5"/>
  <c r="E2158" i="5"/>
  <c r="X2158" i="5" s="1"/>
  <c r="I2158" i="5"/>
  <c r="H2158" i="5"/>
  <c r="F2158" i="5"/>
  <c r="H2232" i="5"/>
  <c r="J2232" i="5"/>
  <c r="R2232" i="5"/>
  <c r="E2232" i="5"/>
  <c r="X2232" i="5" s="1"/>
  <c r="F2232" i="5"/>
  <c r="I2232" i="5"/>
  <c r="J2083" i="5"/>
  <c r="H2083" i="5"/>
  <c r="R2083" i="5"/>
  <c r="I2083" i="5"/>
  <c r="E2083" i="5"/>
  <c r="X2083" i="5" s="1"/>
  <c r="F2083" i="5"/>
  <c r="F1917" i="5"/>
  <c r="H1948" i="5"/>
  <c r="F1948" i="5"/>
  <c r="J1948" i="5"/>
  <c r="I1948" i="5"/>
  <c r="E1948" i="5"/>
  <c r="X1948" i="5" s="1"/>
  <c r="R1948" i="5"/>
  <c r="I2077" i="5"/>
  <c r="H2077" i="5"/>
  <c r="R2077" i="5"/>
  <c r="J2077" i="5"/>
  <c r="G2077" i="5"/>
  <c r="F2077" i="5"/>
  <c r="E2077" i="5"/>
  <c r="X2077" i="5" s="1"/>
  <c r="R1867" i="5"/>
  <c r="G1867" i="5"/>
  <c r="J1867" i="5"/>
  <c r="I1867" i="5"/>
  <c r="H1867" i="5"/>
  <c r="I1724" i="5"/>
  <c r="R1724" i="5"/>
  <c r="J1724" i="5"/>
  <c r="H1724" i="5"/>
  <c r="E1724" i="5"/>
  <c r="X1724" i="5" s="1"/>
  <c r="F1724" i="5"/>
  <c r="J1875" i="5"/>
  <c r="H1875" i="5"/>
  <c r="R1875" i="5"/>
  <c r="F1875" i="5"/>
  <c r="I1875" i="5"/>
  <c r="E1875" i="5"/>
  <c r="X1875" i="5" s="1"/>
  <c r="R1455" i="5"/>
  <c r="H1917" i="5"/>
  <c r="R2328" i="5"/>
  <c r="R1680" i="5"/>
  <c r="F1680" i="5"/>
  <c r="E1680" i="5"/>
  <c r="X1680" i="5" s="1"/>
  <c r="H1680" i="5"/>
  <c r="G1680" i="5"/>
  <c r="J1680" i="5"/>
  <c r="I1680" i="5"/>
  <c r="H2264" i="5"/>
  <c r="J2264" i="5"/>
  <c r="R2264" i="5"/>
  <c r="E2264" i="5"/>
  <c r="X2264" i="5" s="1"/>
  <c r="E1641" i="5"/>
  <c r="X1641" i="5" s="1"/>
  <c r="F1641" i="5"/>
  <c r="J1641" i="5"/>
  <c r="I1641" i="5"/>
  <c r="F2269" i="5"/>
  <c r="R2269" i="5"/>
  <c r="H2269" i="5"/>
  <c r="J2269" i="5"/>
  <c r="I2269" i="5"/>
  <c r="E2269" i="5"/>
  <c r="X2269" i="5" s="1"/>
  <c r="R2159" i="5"/>
  <c r="F2159" i="5"/>
  <c r="I2159" i="5"/>
  <c r="J2159" i="5"/>
  <c r="H2159" i="5"/>
  <c r="E2159" i="5"/>
  <c r="X2159" i="5" s="1"/>
  <c r="H1790" i="5"/>
  <c r="J1790" i="5"/>
  <c r="I1790" i="5"/>
  <c r="R1790" i="5"/>
  <c r="F1790" i="5"/>
  <c r="E1790" i="5"/>
  <c r="X1790" i="5" s="1"/>
  <c r="G1790" i="5"/>
  <c r="R2390" i="5"/>
  <c r="I2390" i="5"/>
  <c r="H2390" i="5"/>
  <c r="E2390" i="5"/>
  <c r="X2390" i="5" s="1"/>
  <c r="F2390" i="5"/>
  <c r="J2390" i="5"/>
  <c r="G2390" i="5"/>
  <c r="I1990" i="5"/>
  <c r="F1990" i="5"/>
  <c r="H1990" i="5"/>
  <c r="R1990" i="5"/>
  <c r="E1990" i="5"/>
  <c r="X1990" i="5" s="1"/>
  <c r="J1990" i="5"/>
  <c r="R1744" i="5"/>
  <c r="F1744" i="5"/>
  <c r="I1744" i="5"/>
  <c r="G1744" i="5"/>
  <c r="H1744" i="5"/>
  <c r="E1744" i="5"/>
  <c r="X1744" i="5" s="1"/>
  <c r="J1744" i="5"/>
  <c r="H1996" i="5"/>
  <c r="I1996" i="5"/>
  <c r="F1996" i="5"/>
  <c r="R1996" i="5"/>
  <c r="J1996" i="5"/>
  <c r="E1996" i="5"/>
  <c r="X1996" i="5" s="1"/>
  <c r="F1803" i="5"/>
  <c r="J1803" i="5"/>
  <c r="I1803" i="5"/>
  <c r="H1803" i="5"/>
  <c r="R1803" i="5"/>
  <c r="E1803" i="5"/>
  <c r="X1803" i="5" s="1"/>
  <c r="H2234" i="5"/>
  <c r="J2234" i="5"/>
  <c r="E2234" i="5"/>
  <c r="X2234" i="5" s="1"/>
  <c r="F2234" i="5"/>
  <c r="G2234" i="5"/>
  <c r="J2295" i="5"/>
  <c r="E1565" i="5"/>
  <c r="X1565" i="5" s="1"/>
  <c r="H1568" i="5"/>
  <c r="R2101" i="5"/>
  <c r="J1625" i="5"/>
  <c r="G2386" i="5"/>
  <c r="H2386" i="5"/>
  <c r="F2386" i="5"/>
  <c r="J2386" i="5"/>
  <c r="I2386" i="5"/>
  <c r="R2386" i="5"/>
  <c r="E2386" i="5"/>
  <c r="X2386" i="5" s="1"/>
  <c r="F1732" i="5"/>
  <c r="E1732" i="5"/>
  <c r="X1732" i="5" s="1"/>
  <c r="I1732" i="5"/>
  <c r="R1732" i="5"/>
  <c r="J1732" i="5"/>
  <c r="H1732" i="5"/>
  <c r="G2424" i="5"/>
  <c r="E2424" i="5"/>
  <c r="X2424" i="5" s="1"/>
  <c r="H2424" i="5"/>
  <c r="R2424" i="5"/>
  <c r="J2424" i="5"/>
  <c r="I2424" i="5"/>
  <c r="F2424" i="5"/>
  <c r="H1550" i="5"/>
  <c r="E1550" i="5"/>
  <c r="X1550" i="5" s="1"/>
  <c r="R1550" i="5"/>
  <c r="F1550" i="5"/>
  <c r="J1550" i="5"/>
  <c r="I1550" i="5"/>
  <c r="F1590" i="5"/>
  <c r="E1590" i="5"/>
  <c r="X1590" i="5" s="1"/>
  <c r="I1590" i="5"/>
  <c r="J1590" i="5"/>
  <c r="H1590" i="5"/>
  <c r="R1590" i="5"/>
  <c r="R1950" i="5"/>
  <c r="F1950" i="5"/>
  <c r="H1950" i="5"/>
  <c r="E1950" i="5"/>
  <c r="X1950" i="5" s="1"/>
  <c r="I1950" i="5"/>
  <c r="J1950" i="5"/>
  <c r="F1698" i="5"/>
  <c r="E1698" i="5"/>
  <c r="X1698" i="5" s="1"/>
  <c r="J1698" i="5"/>
  <c r="H1698" i="5"/>
  <c r="R1698" i="5"/>
  <c r="I1698" i="5"/>
  <c r="J1746" i="5"/>
  <c r="F1746" i="5"/>
  <c r="I1746" i="5"/>
  <c r="E1746" i="5"/>
  <c r="X1746" i="5" s="1"/>
  <c r="R1746" i="5"/>
  <c r="H1746" i="5"/>
  <c r="I2195" i="5"/>
  <c r="R2195" i="5"/>
  <c r="H2195" i="5"/>
  <c r="J2195" i="5"/>
  <c r="E2195" i="5"/>
  <c r="X2195" i="5" s="1"/>
  <c r="G2195" i="5"/>
  <c r="F2195" i="5"/>
  <c r="R1575" i="5"/>
  <c r="I1575" i="5"/>
  <c r="E1575" i="5"/>
  <c r="X1575" i="5" s="1"/>
  <c r="J1575" i="5"/>
  <c r="F1575" i="5"/>
  <c r="H1575" i="5"/>
  <c r="J2142" i="5"/>
  <c r="I2142" i="5"/>
  <c r="H2142" i="5"/>
  <c r="F2142" i="5"/>
  <c r="E2142" i="5"/>
  <c r="X2142" i="5" s="1"/>
  <c r="R2142" i="5"/>
  <c r="B32" i="4"/>
  <c r="A19" i="6" s="1"/>
  <c r="E2504" i="5"/>
  <c r="X2504" i="5" s="1"/>
  <c r="E1620" i="5"/>
  <c r="X1620" i="5" s="1"/>
  <c r="J2194" i="5"/>
  <c r="I2295" i="5"/>
  <c r="F1565" i="5"/>
  <c r="R1568" i="5"/>
  <c r="J2101" i="5"/>
  <c r="J1793" i="5"/>
  <c r="I1793" i="5"/>
  <c r="F1793" i="5"/>
  <c r="R1793" i="5"/>
  <c r="G1793" i="5"/>
  <c r="H1793" i="5"/>
  <c r="E1793" i="5"/>
  <c r="X1793" i="5" s="1"/>
  <c r="F1560" i="5"/>
  <c r="H1560" i="5"/>
  <c r="R1560" i="5"/>
  <c r="E1560" i="5"/>
  <c r="X1560" i="5" s="1"/>
  <c r="I1560" i="5"/>
  <c r="J1560" i="5"/>
  <c r="F1547" i="5"/>
  <c r="R1547" i="5"/>
  <c r="I2419" i="5"/>
  <c r="J2419" i="5"/>
  <c r="G2419" i="5"/>
  <c r="H2419" i="5"/>
  <c r="F2419" i="5"/>
  <c r="E2419" i="5"/>
  <c r="X2419" i="5" s="1"/>
  <c r="R2419" i="5"/>
  <c r="G1851" i="5"/>
  <c r="E1851" i="5"/>
  <c r="X1851" i="5" s="1"/>
  <c r="R1851" i="5"/>
  <c r="H1851" i="5"/>
  <c r="I1851" i="5"/>
  <c r="F1851" i="5"/>
  <c r="J1851" i="5"/>
  <c r="J2108" i="5"/>
  <c r="R2108" i="5"/>
  <c r="E2108" i="5"/>
  <c r="X2108" i="5" s="1"/>
  <c r="I2108" i="5"/>
  <c r="H2108" i="5"/>
  <c r="F2108" i="5"/>
  <c r="F1883" i="5"/>
  <c r="I1883" i="5"/>
  <c r="E1883" i="5"/>
  <c r="X1883" i="5" s="1"/>
  <c r="J1883" i="5"/>
  <c r="R1883" i="5"/>
  <c r="H1883" i="5"/>
  <c r="I2057" i="5"/>
  <c r="J2057" i="5"/>
  <c r="F2057" i="5"/>
  <c r="R2057" i="5"/>
  <c r="H2057" i="5"/>
  <c r="E2057" i="5"/>
  <c r="X2057" i="5" s="1"/>
  <c r="G2295" i="5"/>
  <c r="H1565" i="5"/>
  <c r="G2101" i="5"/>
  <c r="F1871" i="5"/>
  <c r="E1871" i="5"/>
  <c r="X1871" i="5" s="1"/>
  <c r="R1871" i="5"/>
  <c r="G1871" i="5"/>
  <c r="H1871" i="5"/>
  <c r="I1871" i="5"/>
  <c r="J1871" i="5"/>
  <c r="J1522" i="5"/>
  <c r="F1522" i="5"/>
  <c r="R1522" i="5"/>
  <c r="H1522" i="5"/>
  <c r="E1522" i="5"/>
  <c r="X1522" i="5" s="1"/>
  <c r="I1522" i="5"/>
  <c r="G2026" i="5"/>
  <c r="I1751" i="5"/>
  <c r="J1751" i="5"/>
  <c r="E1751" i="5"/>
  <c r="X1751" i="5" s="1"/>
  <c r="H1751" i="5"/>
  <c r="R1751" i="5"/>
  <c r="F1751" i="5"/>
  <c r="G1751" i="5"/>
  <c r="G2449" i="5"/>
  <c r="H1933" i="5"/>
  <c r="R1933" i="5"/>
  <c r="E1933" i="5"/>
  <c r="X1933" i="5" s="1"/>
  <c r="J1933" i="5"/>
  <c r="F1933" i="5"/>
  <c r="I1933" i="5"/>
  <c r="G2138" i="5"/>
  <c r="A16" i="6"/>
  <c r="C14" i="6"/>
  <c r="C5" i="6"/>
  <c r="G49" i="4"/>
  <c r="G37" i="4"/>
  <c r="G61" i="4"/>
  <c r="B33" i="4"/>
  <c r="A20" i="6" s="1"/>
  <c r="G67" i="4"/>
  <c r="G55" i="4"/>
  <c r="H1620" i="5"/>
  <c r="G1620" i="5"/>
  <c r="J1620" i="5"/>
  <c r="F1496" i="5"/>
  <c r="J1496" i="5"/>
  <c r="G1496" i="5"/>
  <c r="H1496" i="5"/>
  <c r="R1496" i="5"/>
  <c r="I1496" i="5"/>
  <c r="E1496" i="5"/>
  <c r="X1496" i="5" s="1"/>
  <c r="H1555" i="5"/>
  <c r="R1555" i="5"/>
  <c r="G1555" i="5"/>
  <c r="F1555" i="5"/>
  <c r="I1555" i="5"/>
  <c r="J1555" i="5"/>
  <c r="E1555" i="5"/>
  <c r="X1555" i="5" s="1"/>
  <c r="G2209" i="5"/>
  <c r="H2209" i="5"/>
  <c r="R2209" i="5"/>
  <c r="I2209" i="5"/>
  <c r="J2209" i="5"/>
  <c r="E2209" i="5"/>
  <c r="X2209" i="5" s="1"/>
  <c r="F2209" i="5"/>
  <c r="X168" i="5"/>
  <c r="R168" i="5"/>
  <c r="G2368" i="5"/>
  <c r="H2368" i="5"/>
  <c r="F2368" i="5"/>
  <c r="E2368" i="5"/>
  <c r="X2368" i="5" s="1"/>
  <c r="I2368" i="5"/>
  <c r="J2368" i="5"/>
  <c r="R2368" i="5"/>
  <c r="E1841" i="5"/>
  <c r="X1841" i="5" s="1"/>
  <c r="H1841" i="5"/>
  <c r="F1841" i="5"/>
  <c r="R1841" i="5"/>
  <c r="I1841" i="5"/>
  <c r="J1841" i="5"/>
  <c r="G1841" i="5"/>
  <c r="E1470" i="5"/>
  <c r="X1470" i="5" s="1"/>
  <c r="J1470" i="5"/>
  <c r="R1470" i="5"/>
  <c r="X69" i="5"/>
  <c r="R69" i="5"/>
  <c r="I1672" i="5"/>
  <c r="H1672" i="5"/>
  <c r="J1672" i="5"/>
  <c r="R1672" i="5"/>
  <c r="G1672" i="5"/>
  <c r="F1672" i="5"/>
  <c r="E1672" i="5"/>
  <c r="X1672" i="5" s="1"/>
  <c r="F2117" i="5"/>
  <c r="H2117" i="5"/>
  <c r="R2117" i="5"/>
  <c r="I2117" i="5"/>
  <c r="G2117" i="5"/>
  <c r="J2117" i="5"/>
  <c r="E2117" i="5"/>
  <c r="X2117" i="5" s="1"/>
  <c r="H1637" i="5"/>
  <c r="F1637" i="5"/>
  <c r="E1637" i="5"/>
  <c r="X1637" i="5" s="1"/>
  <c r="I1637" i="5"/>
  <c r="G1637" i="5"/>
  <c r="J1637" i="5"/>
  <c r="R1637" i="5"/>
  <c r="I1852" i="5"/>
  <c r="R1852" i="5"/>
  <c r="F1852" i="5"/>
  <c r="G1852" i="5"/>
  <c r="H1852" i="5"/>
  <c r="J1852" i="5"/>
  <c r="E1852" i="5"/>
  <c r="X1852" i="5" s="1"/>
  <c r="J2328" i="5"/>
  <c r="G2328" i="5"/>
  <c r="E2328" i="5"/>
  <c r="X2328" i="5" s="1"/>
  <c r="J2374" i="5"/>
  <c r="E2374" i="5"/>
  <c r="X2374" i="5" s="1"/>
  <c r="F2374" i="5"/>
  <c r="G2374" i="5"/>
  <c r="I2374" i="5"/>
  <c r="H2374" i="5"/>
  <c r="R2374" i="5"/>
  <c r="X112" i="5"/>
  <c r="R112" i="5"/>
  <c r="H2051" i="5"/>
  <c r="F2051" i="5"/>
  <c r="J2051" i="5"/>
  <c r="R2051" i="5"/>
  <c r="I2051" i="5"/>
  <c r="E2051" i="5"/>
  <c r="X2051" i="5" s="1"/>
  <c r="G2051" i="5"/>
  <c r="F1650" i="5"/>
  <c r="J1650" i="5"/>
  <c r="R1650" i="5"/>
  <c r="H1650" i="5"/>
  <c r="I1650" i="5"/>
  <c r="E1650" i="5"/>
  <c r="X1650" i="5" s="1"/>
  <c r="F1798" i="5"/>
  <c r="I1798" i="5"/>
  <c r="J1798" i="5"/>
  <c r="R1798" i="5"/>
  <c r="E1798" i="5"/>
  <c r="X1798" i="5" s="1"/>
  <c r="H1798" i="5"/>
  <c r="G1798" i="5"/>
  <c r="F1783" i="5"/>
  <c r="I1783" i="5"/>
  <c r="R1783" i="5"/>
  <c r="H1783" i="5"/>
  <c r="J1783" i="5"/>
  <c r="G1783" i="5"/>
  <c r="E1783" i="5"/>
  <c r="X1783" i="5" s="1"/>
  <c r="G66" i="6"/>
  <c r="H1818" i="5"/>
  <c r="F1818" i="5"/>
  <c r="J1818" i="5"/>
  <c r="E1818" i="5"/>
  <c r="X1818" i="5" s="1"/>
  <c r="G1818" i="5"/>
  <c r="X28" i="5"/>
  <c r="R28" i="5"/>
  <c r="X137" i="5"/>
  <c r="R137" i="5"/>
  <c r="E2199" i="5"/>
  <c r="X2199" i="5" s="1"/>
  <c r="F2199" i="5"/>
  <c r="R2199" i="5"/>
  <c r="I2199" i="5"/>
  <c r="J2199" i="5"/>
  <c r="H2199" i="5"/>
  <c r="G2199" i="5"/>
  <c r="F1795" i="5"/>
  <c r="J1795" i="5"/>
  <c r="R1795" i="5"/>
  <c r="G1795" i="5"/>
  <c r="H1795" i="5"/>
  <c r="E1795" i="5"/>
  <c r="X1795" i="5" s="1"/>
  <c r="R1847" i="5"/>
  <c r="I1847" i="5"/>
  <c r="E1847" i="5"/>
  <c r="X1847" i="5" s="1"/>
  <c r="I2266" i="5"/>
  <c r="F2266" i="5"/>
  <c r="E2266" i="5"/>
  <c r="X2266" i="5" s="1"/>
  <c r="J2266" i="5"/>
  <c r="H2266" i="5"/>
  <c r="I1795" i="5"/>
  <c r="X166" i="5"/>
  <c r="R166" i="5"/>
  <c r="F1453" i="5"/>
  <c r="R1453" i="5"/>
  <c r="H1453" i="5"/>
  <c r="J1453" i="5"/>
  <c r="I1453" i="5"/>
  <c r="E1453" i="5"/>
  <c r="X1453" i="5" s="1"/>
  <c r="R111" i="5"/>
  <c r="X81" i="5"/>
  <c r="R81" i="5"/>
  <c r="H1622" i="5"/>
  <c r="I1622" i="5"/>
  <c r="E1622" i="5"/>
  <c r="X1622" i="5" s="1"/>
  <c r="F1622" i="5"/>
  <c r="G1622" i="5"/>
  <c r="J1622" i="5"/>
  <c r="R1622" i="5"/>
  <c r="J1609" i="5"/>
  <c r="H1609" i="5"/>
  <c r="F1609" i="5"/>
  <c r="R1609" i="5"/>
  <c r="G1609" i="5"/>
  <c r="E1609" i="5"/>
  <c r="X1609" i="5" s="1"/>
  <c r="I1609" i="5"/>
  <c r="F2382" i="5"/>
  <c r="H2382" i="5"/>
  <c r="J2382" i="5"/>
  <c r="I2382" i="5"/>
  <c r="G2382" i="5"/>
  <c r="R2382" i="5"/>
  <c r="E2382" i="5"/>
  <c r="X2382" i="5" s="1"/>
  <c r="E2184" i="5"/>
  <c r="X2184" i="5" s="1"/>
  <c r="H2184" i="5"/>
  <c r="J2184" i="5"/>
  <c r="F2184" i="5"/>
  <c r="I2184" i="5"/>
  <c r="R2184" i="5"/>
  <c r="G2184" i="5"/>
  <c r="H2404" i="5"/>
  <c r="G2404" i="5"/>
  <c r="F2404" i="5"/>
  <c r="E2404" i="5"/>
  <c r="X2404" i="5" s="1"/>
  <c r="J2404" i="5"/>
  <c r="R2404" i="5"/>
  <c r="I2404" i="5"/>
  <c r="R135" i="5"/>
  <c r="E1577" i="5"/>
  <c r="X1577" i="5" s="1"/>
  <c r="G1577" i="5"/>
  <c r="F1577" i="5"/>
  <c r="H1577" i="5"/>
  <c r="J1577" i="5"/>
  <c r="R1577" i="5"/>
  <c r="I1577" i="5"/>
  <c r="J1653" i="5"/>
  <c r="R1653" i="5"/>
  <c r="F1653" i="5"/>
  <c r="H1653" i="5"/>
  <c r="I1653" i="5"/>
  <c r="E1653" i="5"/>
  <c r="X1653" i="5" s="1"/>
  <c r="F1737" i="5"/>
  <c r="I1737" i="5"/>
  <c r="R1737" i="5"/>
  <c r="H1737" i="5"/>
  <c r="J1737" i="5"/>
  <c r="E1737" i="5"/>
  <c r="X1737" i="5" s="1"/>
  <c r="J2312" i="5"/>
  <c r="H2312" i="5"/>
  <c r="I2312" i="5"/>
  <c r="E2312" i="5"/>
  <c r="X2312" i="5" s="1"/>
  <c r="F2312" i="5"/>
  <c r="R2312" i="5"/>
  <c r="X130" i="5"/>
  <c r="R130" i="5"/>
  <c r="G65" i="6"/>
  <c r="R2236" i="5"/>
  <c r="E2236" i="5"/>
  <c r="X2236" i="5" s="1"/>
  <c r="G2236" i="5"/>
  <c r="F2236" i="5"/>
  <c r="I2236" i="5"/>
  <c r="J2236" i="5"/>
  <c r="H2236" i="5"/>
  <c r="X171" i="5"/>
  <c r="R171" i="5"/>
  <c r="F2391" i="5"/>
  <c r="J2391" i="5"/>
  <c r="H2391" i="5"/>
  <c r="E2391" i="5"/>
  <c r="X2391" i="5" s="1"/>
  <c r="I2391" i="5"/>
  <c r="R2391" i="5"/>
  <c r="G2391" i="5"/>
  <c r="I1857" i="5"/>
  <c r="G1857" i="5"/>
  <c r="H1857" i="5"/>
  <c r="F1857" i="5"/>
  <c r="J1857" i="5"/>
  <c r="E1857" i="5"/>
  <c r="X1857" i="5" s="1"/>
  <c r="X164" i="5"/>
  <c r="R164" i="5"/>
  <c r="F2305" i="5"/>
  <c r="G2305" i="5"/>
  <c r="E2305" i="5"/>
  <c r="X2305" i="5" s="1"/>
  <c r="J2305" i="5"/>
  <c r="R2305" i="5"/>
  <c r="H2305" i="5"/>
  <c r="I2305" i="5"/>
  <c r="I1462" i="5"/>
  <c r="G1462" i="5"/>
  <c r="F1462" i="5"/>
  <c r="R1462" i="5"/>
  <c r="J1462" i="5"/>
  <c r="H1462" i="5"/>
  <c r="E1462" i="5"/>
  <c r="X1462" i="5" s="1"/>
  <c r="R1812" i="5"/>
  <c r="J1812" i="5"/>
  <c r="H1812" i="5"/>
  <c r="G1812" i="5"/>
  <c r="I1812" i="5"/>
  <c r="E1812" i="5"/>
  <c r="X1812" i="5" s="1"/>
  <c r="F1812" i="5"/>
  <c r="H2448" i="5"/>
  <c r="J2448" i="5"/>
  <c r="E2448" i="5"/>
  <c r="X2448" i="5" s="1"/>
  <c r="R2448" i="5"/>
  <c r="F2448" i="5"/>
  <c r="I2448" i="5"/>
  <c r="F1944" i="5"/>
  <c r="H1944" i="5"/>
  <c r="I1944" i="5"/>
  <c r="R1944" i="5"/>
  <c r="J1944" i="5"/>
  <c r="E1944" i="5"/>
  <c r="X1944" i="5" s="1"/>
  <c r="G2448" i="5"/>
  <c r="G1585" i="5"/>
  <c r="E1585" i="5"/>
  <c r="X1585" i="5" s="1"/>
  <c r="R1585" i="5"/>
  <c r="J1585" i="5"/>
  <c r="H1585" i="5"/>
  <c r="I1585" i="5"/>
  <c r="F1585" i="5"/>
  <c r="F2296" i="5"/>
  <c r="H2296" i="5"/>
  <c r="R2296" i="5"/>
  <c r="I2296" i="5"/>
  <c r="E2296" i="5"/>
  <c r="X2296" i="5" s="1"/>
  <c r="J2296" i="5"/>
  <c r="R262" i="5"/>
  <c r="X262" i="5"/>
  <c r="H1829" i="5"/>
  <c r="J1829" i="5"/>
  <c r="R1829" i="5"/>
  <c r="F1829" i="5"/>
  <c r="I1829" i="5"/>
  <c r="E1829" i="5"/>
  <c r="X1829" i="5" s="1"/>
  <c r="F1975" i="5"/>
  <c r="H1975" i="5"/>
  <c r="I1975" i="5"/>
  <c r="J1975" i="5"/>
  <c r="R1975" i="5"/>
  <c r="E1975" i="5"/>
  <c r="X1975" i="5" s="1"/>
  <c r="I1840" i="5"/>
  <c r="F1840" i="5"/>
  <c r="H1840" i="5"/>
  <c r="J1840" i="5"/>
  <c r="R1840" i="5"/>
  <c r="E1840" i="5"/>
  <c r="X1840" i="5" s="1"/>
  <c r="R169" i="5"/>
  <c r="X169" i="5"/>
  <c r="J2323" i="5"/>
  <c r="H2323" i="5"/>
  <c r="E2323" i="5"/>
  <c r="X2323" i="5" s="1"/>
  <c r="R2323" i="5"/>
  <c r="F2323" i="5"/>
  <c r="I2323" i="5"/>
  <c r="G2323" i="5"/>
  <c r="I2500" i="5"/>
  <c r="H2500" i="5"/>
  <c r="J2500" i="5"/>
  <c r="E1603" i="5"/>
  <c r="X1603" i="5" s="1"/>
  <c r="R1603" i="5"/>
  <c r="F1603" i="5"/>
  <c r="H1603" i="5"/>
  <c r="G1603" i="5"/>
  <c r="I2154" i="5"/>
  <c r="F2154" i="5"/>
  <c r="H2154" i="5"/>
  <c r="R2154" i="5"/>
  <c r="J2154" i="5"/>
  <c r="E2154" i="5"/>
  <c r="X2154" i="5" s="1"/>
  <c r="R2214" i="5"/>
  <c r="F2214" i="5"/>
  <c r="H2214" i="5"/>
  <c r="I2214" i="5"/>
  <c r="E2214" i="5"/>
  <c r="X2214" i="5" s="1"/>
  <c r="J2214" i="5"/>
  <c r="G2214" i="5"/>
  <c r="H1516" i="5"/>
  <c r="R1516" i="5"/>
  <c r="F1516" i="5"/>
  <c r="I1516" i="5"/>
  <c r="J1516" i="5"/>
  <c r="E1516" i="5"/>
  <c r="X1516" i="5" s="1"/>
  <c r="I1818" i="5"/>
  <c r="E1772" i="5"/>
  <c r="X1772" i="5" s="1"/>
  <c r="G1772" i="5"/>
  <c r="H1772" i="5"/>
  <c r="I1772" i="5"/>
  <c r="F1772" i="5"/>
  <c r="J1772" i="5"/>
  <c r="R1772" i="5"/>
  <c r="I1527" i="5"/>
  <c r="J1527" i="5"/>
  <c r="R1527" i="5"/>
  <c r="F1527" i="5"/>
  <c r="E1527" i="5"/>
  <c r="X1527" i="5" s="1"/>
  <c r="G1527" i="5"/>
  <c r="H1527" i="5"/>
  <c r="R30" i="5"/>
  <c r="X30" i="5"/>
  <c r="G1470" i="5"/>
  <c r="X125" i="5"/>
  <c r="R125" i="5"/>
  <c r="R2198" i="5"/>
  <c r="E2198" i="5"/>
  <c r="X2198" i="5" s="1"/>
  <c r="I2198" i="5"/>
  <c r="F2198" i="5"/>
  <c r="G2198" i="5"/>
  <c r="J2198" i="5"/>
  <c r="H2198" i="5"/>
  <c r="F2100" i="5"/>
  <c r="E2100" i="5"/>
  <c r="X2100" i="5" s="1"/>
  <c r="I2100" i="5"/>
  <c r="H2100" i="5"/>
  <c r="J2100" i="5"/>
  <c r="R2100" i="5"/>
  <c r="G2100" i="5"/>
  <c r="G1966" i="5"/>
  <c r="J1966" i="5"/>
  <c r="F1966" i="5"/>
  <c r="R1966" i="5"/>
  <c r="E1966" i="5"/>
  <c r="X1966" i="5" s="1"/>
  <c r="I1966" i="5"/>
  <c r="H1966" i="5"/>
  <c r="R1468" i="5"/>
  <c r="G1468" i="5"/>
  <c r="H1468" i="5"/>
  <c r="F1468" i="5"/>
  <c r="J1468" i="5"/>
  <c r="I1468" i="5"/>
  <c r="E1468" i="5"/>
  <c r="X1468" i="5" s="1"/>
  <c r="R268" i="5"/>
  <c r="X268" i="5"/>
  <c r="I1505" i="5"/>
  <c r="J1505" i="5"/>
  <c r="H1505" i="5"/>
  <c r="F1505" i="5"/>
  <c r="R1505" i="5"/>
  <c r="E1505" i="5"/>
  <c r="X1505" i="5" s="1"/>
  <c r="E1481" i="5"/>
  <c r="X1481" i="5" s="1"/>
  <c r="H1481" i="5"/>
  <c r="J1481" i="5"/>
  <c r="R1481" i="5"/>
  <c r="F1481" i="5"/>
  <c r="G1481" i="5"/>
  <c r="I1481" i="5"/>
  <c r="F1721" i="5"/>
  <c r="H1721" i="5"/>
  <c r="I1721" i="5"/>
  <c r="E1721" i="5"/>
  <c r="X1721" i="5" s="1"/>
  <c r="G1721" i="5"/>
  <c r="R1721" i="5"/>
  <c r="J1721" i="5"/>
  <c r="F1820" i="5"/>
  <c r="E1820" i="5"/>
  <c r="X1820" i="5" s="1"/>
  <c r="H1820" i="5"/>
  <c r="I1820" i="5"/>
  <c r="J1820" i="5"/>
  <c r="R1820" i="5"/>
  <c r="H1688" i="5"/>
  <c r="R1688" i="5"/>
  <c r="J1688" i="5"/>
  <c r="I1688" i="5"/>
  <c r="F1688" i="5"/>
  <c r="E1688" i="5"/>
  <c r="X1688" i="5" s="1"/>
  <c r="R58" i="5"/>
  <c r="X58" i="5"/>
  <c r="J2161" i="5"/>
  <c r="F2161" i="5"/>
  <c r="I2161" i="5"/>
  <c r="R2161" i="5"/>
  <c r="E2161" i="5"/>
  <c r="X2161" i="5" s="1"/>
  <c r="H2161" i="5"/>
  <c r="G2161" i="5"/>
  <c r="X124" i="5"/>
  <c r="R124" i="5"/>
  <c r="E2070" i="5"/>
  <c r="X2070" i="5" s="1"/>
  <c r="G2070" i="5"/>
  <c r="J2070" i="5"/>
  <c r="I2070" i="5"/>
  <c r="R2070" i="5"/>
  <c r="H2070" i="5"/>
  <c r="F2070" i="5"/>
  <c r="F1993" i="5"/>
  <c r="E1993" i="5"/>
  <c r="X1993" i="5" s="1"/>
  <c r="I1993" i="5"/>
  <c r="G1993" i="5"/>
  <c r="H1993" i="5"/>
  <c r="R1993" i="5"/>
  <c r="J1993" i="5"/>
  <c r="R1633" i="5"/>
  <c r="F1633" i="5"/>
  <c r="I1633" i="5"/>
  <c r="J1633" i="5"/>
  <c r="E1633" i="5"/>
  <c r="X1633" i="5" s="1"/>
  <c r="H1633" i="5"/>
  <c r="J1443" i="5"/>
  <c r="H1443" i="5"/>
  <c r="F1443" i="5"/>
  <c r="E1443" i="5"/>
  <c r="X1443" i="5" s="1"/>
  <c r="R1443" i="5"/>
  <c r="I1443" i="5"/>
  <c r="H1822" i="5"/>
  <c r="J1822" i="5"/>
  <c r="E1822" i="5"/>
  <c r="X1822" i="5" s="1"/>
  <c r="I1822" i="5"/>
  <c r="G1822" i="5"/>
  <c r="R1822" i="5"/>
  <c r="F1822" i="5"/>
  <c r="J1880" i="5"/>
  <c r="R1880" i="5"/>
  <c r="H1880" i="5"/>
  <c r="F1880" i="5"/>
  <c r="I1880" i="5"/>
  <c r="E1880" i="5"/>
  <c r="X1880" i="5" s="1"/>
  <c r="X42" i="5"/>
  <c r="R42" i="5"/>
  <c r="H2425" i="5"/>
  <c r="R2425" i="5"/>
  <c r="E2425" i="5"/>
  <c r="X2425" i="5" s="1"/>
  <c r="F2425" i="5"/>
  <c r="I2425" i="5"/>
  <c r="J2425" i="5"/>
  <c r="H1580" i="5"/>
  <c r="F1580" i="5"/>
  <c r="E1580" i="5"/>
  <c r="X1580" i="5" s="1"/>
  <c r="R1580" i="5"/>
  <c r="I1580" i="5"/>
  <c r="J1580" i="5"/>
  <c r="J1810" i="5"/>
  <c r="F1810" i="5"/>
  <c r="I1810" i="5"/>
  <c r="H1810" i="5"/>
  <c r="R1810" i="5"/>
  <c r="E1810" i="5"/>
  <c r="X1810" i="5" s="1"/>
  <c r="X154" i="5"/>
  <c r="R154" i="5"/>
  <c r="E2253" i="5"/>
  <c r="X2253" i="5" s="1"/>
  <c r="R2253" i="5"/>
  <c r="J2253" i="5"/>
  <c r="F2253" i="5"/>
  <c r="I2253" i="5"/>
  <c r="H2253" i="5"/>
  <c r="G2253" i="5"/>
  <c r="F1480" i="5"/>
  <c r="J1480" i="5"/>
  <c r="E1480" i="5"/>
  <c r="X1480" i="5" s="1"/>
  <c r="G1480" i="5"/>
  <c r="R1480" i="5"/>
  <c r="H1480" i="5"/>
  <c r="I1480" i="5"/>
  <c r="R1563" i="5"/>
  <c r="F1563" i="5"/>
  <c r="I1563" i="5"/>
  <c r="E1563" i="5"/>
  <c r="X1563" i="5" s="1"/>
  <c r="J1563" i="5"/>
  <c r="H1563" i="5"/>
  <c r="G1563" i="5"/>
  <c r="R1531" i="5"/>
  <c r="E1531" i="5"/>
  <c r="X1531" i="5" s="1"/>
  <c r="F1531" i="5"/>
  <c r="H1531" i="5"/>
  <c r="I1531" i="5"/>
  <c r="G1531" i="5"/>
  <c r="J1531" i="5"/>
  <c r="F2460" i="5"/>
  <c r="H2460" i="5"/>
  <c r="R2460" i="5"/>
  <c r="I2460" i="5"/>
  <c r="G2460" i="5"/>
  <c r="J2460" i="5"/>
  <c r="E2460" i="5"/>
  <c r="X2460" i="5" s="1"/>
  <c r="R2200" i="5"/>
  <c r="I2200" i="5"/>
  <c r="E2200" i="5"/>
  <c r="X2200" i="5" s="1"/>
  <c r="J2200" i="5"/>
  <c r="H2200" i="5"/>
  <c r="F2200" i="5"/>
  <c r="H1456" i="5"/>
  <c r="I1456" i="5"/>
  <c r="R1456" i="5"/>
  <c r="E1456" i="5"/>
  <c r="X1456" i="5" s="1"/>
  <c r="J1456" i="5"/>
  <c r="F1456" i="5"/>
  <c r="G1456" i="5"/>
  <c r="R2307" i="5"/>
  <c r="E2307" i="5"/>
  <c r="X2307" i="5" s="1"/>
  <c r="F2307" i="5"/>
  <c r="J2307" i="5"/>
  <c r="I2307" i="5"/>
  <c r="H2307" i="5"/>
  <c r="I2207" i="5"/>
  <c r="E2207" i="5"/>
  <c r="X2207" i="5" s="1"/>
  <c r="F2207" i="5"/>
  <c r="J2207" i="5"/>
  <c r="H2207" i="5"/>
  <c r="R2207" i="5"/>
  <c r="G67" i="6"/>
  <c r="J1504" i="5"/>
  <c r="R1504" i="5"/>
  <c r="G1504" i="5"/>
  <c r="F1504" i="5"/>
  <c r="H1504" i="5"/>
  <c r="I1504" i="5"/>
  <c r="E1504" i="5"/>
  <c r="X1504" i="5" s="1"/>
  <c r="I2231" i="5"/>
  <c r="E2231" i="5"/>
  <c r="X2231" i="5" s="1"/>
  <c r="J2231" i="5"/>
  <c r="G2231" i="5"/>
  <c r="R2231" i="5"/>
  <c r="F2231" i="5"/>
  <c r="H2231" i="5"/>
  <c r="H1754" i="5"/>
  <c r="R1754" i="5"/>
  <c r="F1754" i="5"/>
  <c r="E1754" i="5"/>
  <c r="X1754" i="5" s="1"/>
  <c r="J1754" i="5"/>
  <c r="I1754" i="5"/>
  <c r="I1494" i="5"/>
  <c r="H1494" i="5"/>
  <c r="F1494" i="5"/>
  <c r="J1494" i="5"/>
  <c r="E1494" i="5"/>
  <c r="X1494" i="5" s="1"/>
  <c r="R1494" i="5"/>
  <c r="H2478" i="5"/>
  <c r="F2478" i="5"/>
  <c r="I2478" i="5"/>
  <c r="J2478" i="5"/>
  <c r="R2478" i="5"/>
  <c r="E2478" i="5"/>
  <c r="X2478" i="5" s="1"/>
  <c r="R93" i="5"/>
  <c r="X93" i="5"/>
  <c r="R1614" i="5"/>
  <c r="F1614" i="5"/>
  <c r="H1614" i="5"/>
  <c r="I1614" i="5"/>
  <c r="J1614" i="5"/>
  <c r="E1614" i="5"/>
  <c r="X1614" i="5" s="1"/>
  <c r="H1619" i="5"/>
  <c r="J1619" i="5"/>
  <c r="F1619" i="5"/>
  <c r="R1619" i="5"/>
  <c r="E1619" i="5"/>
  <c r="X1619" i="5" s="1"/>
  <c r="I1619" i="5"/>
  <c r="I1969" i="5"/>
  <c r="F1969" i="5"/>
  <c r="R1969" i="5"/>
  <c r="J1969" i="5"/>
  <c r="E1969" i="5"/>
  <c r="X1969" i="5" s="1"/>
  <c r="H1969" i="5"/>
  <c r="X97" i="5"/>
  <c r="R97" i="5"/>
  <c r="G1844" i="5"/>
  <c r="J1844" i="5"/>
  <c r="H1844" i="5"/>
  <c r="I1844" i="5"/>
  <c r="E1844" i="5"/>
  <c r="X1844" i="5" s="1"/>
  <c r="F1844" i="5"/>
  <c r="R1844" i="5"/>
  <c r="J1681" i="5"/>
  <c r="E1681" i="5"/>
  <c r="X1681" i="5" s="1"/>
  <c r="H1681" i="5"/>
  <c r="G1681" i="5"/>
  <c r="R1681" i="5"/>
  <c r="I1681" i="5"/>
  <c r="F1681" i="5"/>
  <c r="R2141" i="5"/>
  <c r="H2141" i="5"/>
  <c r="E2141" i="5"/>
  <c r="X2141" i="5" s="1"/>
  <c r="F2141" i="5"/>
  <c r="J2141" i="5"/>
  <c r="I2141" i="5"/>
  <c r="G2141" i="5"/>
  <c r="I1962" i="5"/>
  <c r="R1962" i="5"/>
  <c r="E1962" i="5"/>
  <c r="X1962" i="5" s="1"/>
  <c r="G1962" i="5"/>
  <c r="F1962" i="5"/>
  <c r="H1962" i="5"/>
  <c r="J1962" i="5"/>
  <c r="R1483" i="5"/>
  <c r="H1483" i="5"/>
  <c r="J1483" i="5"/>
  <c r="E1483" i="5"/>
  <c r="X1483" i="5" s="1"/>
  <c r="I1483" i="5"/>
  <c r="F1483" i="5"/>
  <c r="E1813" i="5"/>
  <c r="X1813" i="5" s="1"/>
  <c r="H1813" i="5"/>
  <c r="I1813" i="5"/>
  <c r="R1813" i="5"/>
  <c r="J1813" i="5"/>
  <c r="F1813" i="5"/>
  <c r="F2472" i="5"/>
  <c r="R2472" i="5"/>
  <c r="I2472" i="5"/>
  <c r="J2472" i="5"/>
  <c r="H2472" i="5"/>
  <c r="E2472" i="5"/>
  <c r="X2472" i="5" s="1"/>
  <c r="I2240" i="5"/>
  <c r="H2240" i="5"/>
  <c r="R2240" i="5"/>
  <c r="E2240" i="5"/>
  <c r="X2240" i="5" s="1"/>
  <c r="F2240" i="5"/>
  <c r="J2240" i="5"/>
  <c r="H2342" i="5"/>
  <c r="E2342" i="5"/>
  <c r="X2342" i="5" s="1"/>
  <c r="J2342" i="5"/>
  <c r="I2342" i="5"/>
  <c r="F2342" i="5"/>
  <c r="R2342" i="5"/>
  <c r="J2079" i="5"/>
  <c r="H2079" i="5"/>
  <c r="F2079" i="5"/>
  <c r="R2079" i="5"/>
  <c r="I2079" i="5"/>
  <c r="E2079" i="5"/>
  <c r="X2079" i="5" s="1"/>
  <c r="J2276" i="5"/>
  <c r="E2276" i="5"/>
  <c r="X2276" i="5" s="1"/>
  <c r="I2276" i="5"/>
  <c r="F2276" i="5"/>
  <c r="R2276" i="5"/>
  <c r="H2276" i="5"/>
  <c r="J1630" i="5"/>
  <c r="H1630" i="5"/>
  <c r="I1630" i="5"/>
  <c r="R1630" i="5"/>
  <c r="G1630" i="5"/>
  <c r="F1630" i="5"/>
  <c r="E1630" i="5"/>
  <c r="X1630" i="5" s="1"/>
  <c r="R1610" i="5"/>
  <c r="F1610" i="5"/>
  <c r="E1610" i="5"/>
  <c r="X1610" i="5" s="1"/>
  <c r="G1610" i="5"/>
  <c r="H1610" i="5"/>
  <c r="I1610" i="5"/>
  <c r="J1610" i="5"/>
  <c r="H1963" i="5"/>
  <c r="F1963" i="5"/>
  <c r="I1963" i="5"/>
  <c r="J1963" i="5"/>
  <c r="R1963" i="5"/>
  <c r="E1963" i="5"/>
  <c r="X1963" i="5" s="1"/>
  <c r="G2274" i="5"/>
  <c r="H2274" i="5"/>
  <c r="J2274" i="5"/>
  <c r="F2274" i="5"/>
  <c r="E2274" i="5"/>
  <c r="X2274" i="5" s="1"/>
  <c r="I2274" i="5"/>
  <c r="R2274" i="5"/>
  <c r="X37" i="5"/>
  <c r="R37" i="5"/>
  <c r="E1591" i="5"/>
  <c r="X1591" i="5" s="1"/>
  <c r="F1591" i="5"/>
  <c r="H1591" i="5"/>
  <c r="G1591" i="5"/>
  <c r="J1591" i="5"/>
  <c r="R1591" i="5"/>
  <c r="I1591" i="5"/>
  <c r="X138" i="5"/>
  <c r="R138" i="5"/>
  <c r="R1780" i="5"/>
  <c r="J1780" i="5"/>
  <c r="I1780" i="5"/>
  <c r="F1780" i="5"/>
  <c r="H1780" i="5"/>
  <c r="E1780" i="5"/>
  <c r="X1780" i="5" s="1"/>
  <c r="R2407" i="5"/>
  <c r="H2407" i="5"/>
  <c r="E2407" i="5"/>
  <c r="X2407" i="5" s="1"/>
  <c r="F2407" i="5"/>
  <c r="I2407" i="5"/>
  <c r="J2407" i="5"/>
  <c r="X123" i="5"/>
  <c r="R123" i="5"/>
  <c r="F1868" i="5"/>
  <c r="R1868" i="5"/>
  <c r="I1868" i="5"/>
  <c r="J1868" i="5"/>
  <c r="H1868" i="5"/>
  <c r="E1868" i="5"/>
  <c r="X1868" i="5" s="1"/>
  <c r="I2315" i="5"/>
  <c r="H2315" i="5"/>
  <c r="R2315" i="5"/>
  <c r="F2315" i="5"/>
  <c r="G2315" i="5"/>
  <c r="J2315" i="5"/>
  <c r="E2315" i="5"/>
  <c r="X2315" i="5" s="1"/>
  <c r="H2088" i="5"/>
  <c r="I2088" i="5"/>
  <c r="F2088" i="5"/>
  <c r="E2088" i="5"/>
  <c r="X2088" i="5" s="1"/>
  <c r="R2088" i="5"/>
  <c r="J2088" i="5"/>
  <c r="B31" i="6"/>
  <c r="G31" i="6" s="1"/>
  <c r="J2009" i="5"/>
  <c r="R2009" i="5"/>
  <c r="E2009" i="5"/>
  <c r="X2009" i="5" s="1"/>
  <c r="G2009" i="5"/>
  <c r="F2009" i="5"/>
  <c r="H2009" i="5"/>
  <c r="I2009" i="5"/>
  <c r="E1678" i="5"/>
  <c r="X1678" i="5" s="1"/>
  <c r="J1678" i="5"/>
  <c r="I1678" i="5"/>
  <c r="H1678" i="5"/>
  <c r="G1678" i="5"/>
  <c r="F1678" i="5"/>
  <c r="R1678" i="5"/>
  <c r="J2113" i="5"/>
  <c r="E2113" i="5"/>
  <c r="X2113" i="5" s="1"/>
  <c r="R2113" i="5"/>
  <c r="G2113" i="5"/>
  <c r="I2113" i="5"/>
  <c r="F2113" i="5"/>
  <c r="H2113" i="5"/>
  <c r="H1538" i="5"/>
  <c r="E1538" i="5"/>
  <c r="X1538" i="5" s="1"/>
  <c r="I1538" i="5"/>
  <c r="J1538" i="5"/>
  <c r="R1538" i="5"/>
  <c r="G1538" i="5"/>
  <c r="F1538" i="5"/>
  <c r="X167" i="5"/>
  <c r="R167" i="5"/>
  <c r="R2223" i="5"/>
  <c r="F2223" i="5"/>
  <c r="I2223" i="5"/>
  <c r="G2223" i="5"/>
  <c r="J2223" i="5"/>
  <c r="H2223" i="5"/>
  <c r="E2223" i="5"/>
  <c r="X2223" i="5" s="1"/>
  <c r="E2126" i="5"/>
  <c r="X2126" i="5" s="1"/>
  <c r="G2126" i="5"/>
  <c r="R2126" i="5"/>
  <c r="J2126" i="5"/>
  <c r="H2126" i="5"/>
  <c r="I2126" i="5"/>
  <c r="F2126" i="5"/>
  <c r="E1972" i="5"/>
  <c r="X1972" i="5" s="1"/>
  <c r="F1972" i="5"/>
  <c r="R1972" i="5"/>
  <c r="J1972" i="5"/>
  <c r="I1972" i="5"/>
  <c r="H1972" i="5"/>
  <c r="F1626" i="5"/>
  <c r="H1626" i="5"/>
  <c r="J1626" i="5"/>
  <c r="E1626" i="5"/>
  <c r="X1626" i="5" s="1"/>
  <c r="I1626" i="5"/>
  <c r="R1626" i="5"/>
  <c r="R2388" i="5"/>
  <c r="F2388" i="5"/>
  <c r="H2388" i="5"/>
  <c r="I2388" i="5"/>
  <c r="J2388" i="5"/>
  <c r="E2388" i="5"/>
  <c r="X2388" i="5" s="1"/>
  <c r="J2435" i="5"/>
  <c r="R2435" i="5"/>
  <c r="I2435" i="5"/>
  <c r="H2435" i="5"/>
  <c r="F2435" i="5"/>
  <c r="E2435" i="5"/>
  <c r="X2435" i="5" s="1"/>
  <c r="I1657" i="5"/>
  <c r="E1657" i="5"/>
  <c r="X1657" i="5" s="1"/>
  <c r="R1657" i="5"/>
  <c r="H1657" i="5"/>
  <c r="J1657" i="5"/>
  <c r="F1657" i="5"/>
  <c r="I2495" i="5"/>
  <c r="E2495" i="5"/>
  <c r="H2495" i="5"/>
  <c r="J2495" i="5"/>
  <c r="R2495" i="5"/>
  <c r="F2495" i="5"/>
  <c r="F2349" i="5"/>
  <c r="J2349" i="5"/>
  <c r="H2349" i="5"/>
  <c r="I2349" i="5"/>
  <c r="E2349" i="5"/>
  <c r="X2349" i="5" s="1"/>
  <c r="R2349" i="5"/>
  <c r="G2349" i="5"/>
  <c r="X126" i="5"/>
  <c r="R126" i="5"/>
  <c r="G2254" i="5"/>
  <c r="J2254" i="5"/>
  <c r="F2254" i="5"/>
  <c r="H2254" i="5"/>
  <c r="R2254" i="5"/>
  <c r="I2254" i="5"/>
  <c r="E2254" i="5"/>
  <c r="X2254" i="5" s="1"/>
  <c r="H1692" i="5"/>
  <c r="J1692" i="5"/>
  <c r="R1692" i="5"/>
  <c r="F1692" i="5"/>
  <c r="E1692" i="5"/>
  <c r="X1692" i="5" s="1"/>
  <c r="G1692" i="5"/>
  <c r="I1692" i="5"/>
  <c r="R1532" i="5"/>
  <c r="F1532" i="5"/>
  <c r="J1532" i="5"/>
  <c r="I1532" i="5"/>
  <c r="H1532" i="5"/>
  <c r="E1532" i="5"/>
  <c r="X1532" i="5" s="1"/>
  <c r="F1647" i="5"/>
  <c r="H1647" i="5"/>
  <c r="J1647" i="5"/>
  <c r="I1647" i="5"/>
  <c r="E1647" i="5"/>
  <c r="X1647" i="5" s="1"/>
  <c r="R1647" i="5"/>
  <c r="G1647" i="5"/>
  <c r="X147" i="5"/>
  <c r="R147" i="5"/>
  <c r="H2429" i="5"/>
  <c r="J2429" i="5"/>
  <c r="I2429" i="5"/>
  <c r="F2429" i="5"/>
  <c r="R2429" i="5"/>
  <c r="E2429" i="5"/>
  <c r="X2429" i="5" s="1"/>
  <c r="F2496" i="5"/>
  <c r="I2496" i="5"/>
  <c r="R2496" i="5"/>
  <c r="H2496" i="5"/>
  <c r="J2496" i="5"/>
  <c r="E2496" i="5"/>
  <c r="J1703" i="5"/>
  <c r="E1703" i="5"/>
  <c r="X1703" i="5" s="1"/>
  <c r="F1703" i="5"/>
  <c r="I1703" i="5"/>
  <c r="H1703" i="5"/>
  <c r="R1703" i="5"/>
  <c r="R120" i="5"/>
  <c r="X120" i="5"/>
  <c r="F1544" i="5"/>
  <c r="I1544" i="5"/>
  <c r="G1544" i="5"/>
  <c r="R1544" i="5"/>
  <c r="H1544" i="5"/>
  <c r="J1544" i="5"/>
  <c r="E1544" i="5"/>
  <c r="X1544" i="5" s="1"/>
  <c r="R2454" i="5"/>
  <c r="E2454" i="5"/>
  <c r="X2454" i="5" s="1"/>
  <c r="J2454" i="5"/>
  <c r="I2454" i="5"/>
  <c r="G2454" i="5"/>
  <c r="H2454" i="5"/>
  <c r="F2454" i="5"/>
  <c r="E2012" i="5"/>
  <c r="X2012" i="5" s="1"/>
  <c r="F2012" i="5"/>
  <c r="R2012" i="5"/>
  <c r="G2012" i="5"/>
  <c r="H2012" i="5"/>
  <c r="I2012" i="5"/>
  <c r="J2012" i="5"/>
  <c r="X107" i="5"/>
  <c r="R107" i="5"/>
  <c r="B41" i="6"/>
  <c r="G41" i="6" s="1"/>
  <c r="X100" i="5"/>
  <c r="R100" i="5"/>
  <c r="G1707" i="5"/>
  <c r="F1707" i="5"/>
  <c r="E1707" i="5"/>
  <c r="X1707" i="5" s="1"/>
  <c r="H1707" i="5"/>
  <c r="R1707" i="5"/>
  <c r="I1707" i="5"/>
  <c r="J1707" i="5"/>
  <c r="F1922" i="5"/>
  <c r="I1922" i="5"/>
  <c r="G1922" i="5"/>
  <c r="J1922" i="5"/>
  <c r="R1922" i="5"/>
  <c r="H1922" i="5"/>
  <c r="E1922" i="5"/>
  <c r="X1922" i="5" s="1"/>
  <c r="F2183" i="5"/>
  <c r="H2183" i="5"/>
  <c r="I2183" i="5"/>
  <c r="J2183" i="5"/>
  <c r="E2183" i="5"/>
  <c r="X2183" i="5" s="1"/>
  <c r="R2183" i="5"/>
  <c r="F2054" i="5"/>
  <c r="J2054" i="5"/>
  <c r="I2054" i="5"/>
  <c r="R2054" i="5"/>
  <c r="H2054" i="5"/>
  <c r="E2054" i="5"/>
  <c r="X2054" i="5" s="1"/>
  <c r="H2294" i="5"/>
  <c r="F2294" i="5"/>
  <c r="I2294" i="5"/>
  <c r="J2294" i="5"/>
  <c r="R2294" i="5"/>
  <c r="E2294" i="5"/>
  <c r="X2294" i="5" s="1"/>
  <c r="F2027" i="5"/>
  <c r="H2027" i="5"/>
  <c r="I2027" i="5"/>
  <c r="E2027" i="5"/>
  <c r="X2027" i="5" s="1"/>
  <c r="J2027" i="5"/>
  <c r="R2027" i="5"/>
  <c r="G68" i="6"/>
  <c r="R7" i="5"/>
  <c r="E2052" i="5"/>
  <c r="X2052" i="5" s="1"/>
  <c r="R2052" i="5"/>
  <c r="F2052" i="5"/>
  <c r="I2052" i="5"/>
  <c r="H2052" i="5"/>
  <c r="J2052" i="5"/>
  <c r="X76" i="5"/>
  <c r="R76" i="5"/>
  <c r="R1939" i="5"/>
  <c r="E1939" i="5"/>
  <c r="X1939" i="5" s="1"/>
  <c r="H1939" i="5"/>
  <c r="F1939" i="5"/>
  <c r="I1939" i="5"/>
  <c r="J1939" i="5"/>
  <c r="F1471" i="5"/>
  <c r="G1471" i="5"/>
  <c r="I1471" i="5"/>
  <c r="R1471" i="5"/>
  <c r="J1471" i="5"/>
  <c r="H1471" i="5"/>
  <c r="E1471" i="5"/>
  <c r="X1471" i="5" s="1"/>
  <c r="J1755" i="5"/>
  <c r="E1755" i="5"/>
  <c r="X1755" i="5" s="1"/>
  <c r="G1755" i="5"/>
  <c r="I1755" i="5"/>
  <c r="H1755" i="5"/>
  <c r="F1755" i="5"/>
  <c r="R1755" i="5"/>
  <c r="H2040" i="5"/>
  <c r="J2040" i="5"/>
  <c r="R2040" i="5"/>
  <c r="F2040" i="5"/>
  <c r="I2040" i="5"/>
  <c r="E2040" i="5"/>
  <c r="X2040" i="5" s="1"/>
  <c r="G2163" i="5"/>
  <c r="R2163" i="5"/>
  <c r="J2163" i="5"/>
  <c r="F2163" i="5"/>
  <c r="I2163" i="5"/>
  <c r="H2163" i="5"/>
  <c r="E2163" i="5"/>
  <c r="X2163" i="5" s="1"/>
  <c r="F1774" i="5"/>
  <c r="H1774" i="5"/>
  <c r="G1774" i="5"/>
  <c r="R1774" i="5"/>
  <c r="J1774" i="5"/>
  <c r="I1774" i="5"/>
  <c r="E1774" i="5"/>
  <c r="X1774" i="5" s="1"/>
  <c r="R1690" i="5"/>
  <c r="G1690" i="5"/>
  <c r="I1690" i="5"/>
  <c r="H1690" i="5"/>
  <c r="J1690" i="5"/>
  <c r="F1690" i="5"/>
  <c r="E1690" i="5"/>
  <c r="X1690" i="5" s="1"/>
  <c r="F2301" i="5"/>
  <c r="H2301" i="5"/>
  <c r="E2301" i="5"/>
  <c r="X2301" i="5" s="1"/>
  <c r="J2301" i="5"/>
  <c r="R2301" i="5"/>
  <c r="I2301" i="5"/>
  <c r="J2446" i="5"/>
  <c r="H2446" i="5"/>
  <c r="F2446" i="5"/>
  <c r="R2446" i="5"/>
  <c r="I2446" i="5"/>
  <c r="E2446" i="5"/>
  <c r="X2446" i="5" s="1"/>
  <c r="X63" i="5"/>
  <c r="R63" i="5"/>
  <c r="F2007" i="5"/>
  <c r="H2007" i="5"/>
  <c r="I2007" i="5"/>
  <c r="J2007" i="5"/>
  <c r="E2007" i="5"/>
  <c r="X2007" i="5" s="1"/>
  <c r="R2007" i="5"/>
  <c r="J2275" i="5"/>
  <c r="R2275" i="5"/>
  <c r="I2275" i="5"/>
  <c r="F2275" i="5"/>
  <c r="E2275" i="5"/>
  <c r="X2275" i="5" s="1"/>
  <c r="H2275" i="5"/>
  <c r="B26" i="6"/>
  <c r="G26" i="6" s="1"/>
  <c r="X255" i="5"/>
  <c r="R255" i="5"/>
  <c r="F1705" i="5"/>
  <c r="H1705" i="5"/>
  <c r="J1705" i="5"/>
  <c r="I1705" i="5"/>
  <c r="E1705" i="5"/>
  <c r="X1705" i="5" s="1"/>
  <c r="G1705" i="5"/>
  <c r="R1705" i="5"/>
  <c r="F1826" i="5"/>
  <c r="I1826" i="5"/>
  <c r="G1826" i="5"/>
  <c r="J1826" i="5"/>
  <c r="E1826" i="5"/>
  <c r="X1826" i="5" s="1"/>
  <c r="R1826" i="5"/>
  <c r="H1826" i="5"/>
  <c r="X260" i="5"/>
  <c r="R260" i="5"/>
  <c r="X32" i="5"/>
  <c r="R32" i="5"/>
  <c r="H2186" i="5"/>
  <c r="R2186" i="5"/>
  <c r="E2186" i="5"/>
  <c r="X2186" i="5" s="1"/>
  <c r="F2186" i="5"/>
  <c r="I2186" i="5"/>
  <c r="J2186" i="5"/>
  <c r="R2484" i="5"/>
  <c r="E2484" i="5"/>
  <c r="X2484" i="5" s="1"/>
  <c r="I2484" i="5"/>
  <c r="J2484" i="5"/>
  <c r="F2484" i="5"/>
  <c r="H2484" i="5"/>
  <c r="E2071" i="5"/>
  <c r="X2071" i="5" s="1"/>
  <c r="R2071" i="5"/>
  <c r="I2071" i="5"/>
  <c r="F2071" i="5"/>
  <c r="J2071" i="5"/>
  <c r="H2071" i="5"/>
  <c r="F1858" i="5"/>
  <c r="I1858" i="5"/>
  <c r="J1858" i="5"/>
  <c r="E1858" i="5"/>
  <c r="X1858" i="5" s="1"/>
  <c r="H1858" i="5"/>
  <c r="G1858" i="5"/>
  <c r="R1858" i="5"/>
  <c r="H1525" i="5"/>
  <c r="R1525" i="5"/>
  <c r="I1525" i="5"/>
  <c r="J1525" i="5"/>
  <c r="F1525" i="5"/>
  <c r="E1525" i="5"/>
  <c r="X1525" i="5" s="1"/>
  <c r="G1505" i="5"/>
  <c r="R2479" i="5"/>
  <c r="F2479" i="5"/>
  <c r="E2479" i="5"/>
  <c r="X2479" i="5" s="1"/>
  <c r="H2479" i="5"/>
  <c r="J2479" i="5"/>
  <c r="I2479" i="5"/>
  <c r="G2479" i="5"/>
  <c r="F26" i="6"/>
  <c r="G21" i="6"/>
  <c r="H21" i="6" s="1"/>
  <c r="I1838" i="5"/>
  <c r="R1838" i="5"/>
  <c r="F1838" i="5"/>
  <c r="G1838" i="5"/>
  <c r="J1838" i="5"/>
  <c r="H1838" i="5"/>
  <c r="E1838" i="5"/>
  <c r="X1838" i="5" s="1"/>
  <c r="F1704" i="5"/>
  <c r="E1704" i="5"/>
  <c r="X1704" i="5" s="1"/>
  <c r="G1704" i="5"/>
  <c r="H1704" i="5"/>
  <c r="I1704" i="5"/>
  <c r="J1704" i="5"/>
  <c r="R1704" i="5"/>
  <c r="F1907" i="5"/>
  <c r="I1907" i="5"/>
  <c r="R1907" i="5"/>
  <c r="E1907" i="5"/>
  <c r="X1907" i="5" s="1"/>
  <c r="G1907" i="5"/>
  <c r="H1907" i="5"/>
  <c r="J1907" i="5"/>
  <c r="X79" i="5"/>
  <c r="R79" i="5"/>
  <c r="J2459" i="5"/>
  <c r="I2459" i="5"/>
  <c r="H2459" i="5"/>
  <c r="E2459" i="5"/>
  <c r="X2459" i="5" s="1"/>
  <c r="R2459" i="5"/>
  <c r="F2459" i="5"/>
  <c r="G2459" i="5"/>
  <c r="E1593" i="5"/>
  <c r="X1593" i="5" s="1"/>
  <c r="R1593" i="5"/>
  <c r="H1593" i="5"/>
  <c r="F1593" i="5"/>
  <c r="J1593" i="5"/>
  <c r="I1593" i="5"/>
  <c r="H1742" i="5"/>
  <c r="R1742" i="5"/>
  <c r="F1742" i="5"/>
  <c r="I1742" i="5"/>
  <c r="J1742" i="5"/>
  <c r="E1742" i="5"/>
  <c r="X1742" i="5" s="1"/>
  <c r="H1514" i="5"/>
  <c r="I1514" i="5"/>
  <c r="J1514" i="5"/>
  <c r="F1514" i="5"/>
  <c r="R1514" i="5"/>
  <c r="E1514" i="5"/>
  <c r="X1514" i="5" s="1"/>
  <c r="F2348" i="5"/>
  <c r="H2348" i="5"/>
  <c r="J2348" i="5"/>
  <c r="E2348" i="5"/>
  <c r="X2348" i="5" s="1"/>
  <c r="R2348" i="5"/>
  <c r="I2348" i="5"/>
  <c r="R43" i="5"/>
  <c r="X43" i="5"/>
  <c r="G1773" i="5"/>
  <c r="E1773" i="5"/>
  <c r="X1773" i="5" s="1"/>
  <c r="R1773" i="5"/>
  <c r="H1773" i="5"/>
  <c r="I1773" i="5"/>
  <c r="J1773" i="5"/>
  <c r="F1773" i="5"/>
  <c r="B36" i="6"/>
  <c r="G36" i="6" s="1"/>
  <c r="J2260" i="5"/>
  <c r="R2260" i="5"/>
  <c r="E2260" i="5"/>
  <c r="X2260" i="5" s="1"/>
  <c r="F2260" i="5"/>
  <c r="H2260" i="5"/>
  <c r="G2260" i="5"/>
  <c r="I2260" i="5"/>
  <c r="F1472" i="5"/>
  <c r="R1472" i="5"/>
  <c r="H1472" i="5"/>
  <c r="G1472" i="5"/>
  <c r="E1472" i="5"/>
  <c r="X1472" i="5" s="1"/>
  <c r="J1472" i="5"/>
  <c r="I1472" i="5"/>
  <c r="R1606" i="5"/>
  <c r="E1606" i="5"/>
  <c r="X1606" i="5" s="1"/>
  <c r="F1606" i="5"/>
  <c r="I1606" i="5"/>
  <c r="H1606" i="5"/>
  <c r="J1606" i="5"/>
  <c r="G1606" i="5"/>
  <c r="E1581" i="5"/>
  <c r="X1581" i="5" s="1"/>
  <c r="J1581" i="5"/>
  <c r="R1581" i="5"/>
  <c r="H1581" i="5"/>
  <c r="F1581" i="5"/>
  <c r="I1581" i="5"/>
  <c r="E1571" i="5"/>
  <c r="X1571" i="5" s="1"/>
  <c r="J1571" i="5"/>
  <c r="F1571" i="5"/>
  <c r="R1571" i="5"/>
  <c r="I1571" i="5"/>
  <c r="H1571" i="5"/>
  <c r="E1749" i="5"/>
  <c r="X1749" i="5" s="1"/>
  <c r="H1749" i="5"/>
  <c r="R1749" i="5"/>
  <c r="F1749" i="5"/>
  <c r="J1749" i="5"/>
  <c r="I1749" i="5"/>
  <c r="H2314" i="5"/>
  <c r="F2314" i="5"/>
  <c r="E2314" i="5"/>
  <c r="X2314" i="5" s="1"/>
  <c r="I2314" i="5"/>
  <c r="R2314" i="5"/>
  <c r="J2314" i="5"/>
  <c r="X165" i="5"/>
  <c r="R165" i="5"/>
  <c r="R1489" i="5"/>
  <c r="H1489" i="5"/>
  <c r="I1489" i="5"/>
  <c r="J1489" i="5"/>
  <c r="F1489" i="5"/>
  <c r="E1489" i="5"/>
  <c r="X1489" i="5" s="1"/>
  <c r="E2087" i="5"/>
  <c r="X2087" i="5" s="1"/>
  <c r="R2087" i="5"/>
  <c r="J2087" i="5"/>
  <c r="F2087" i="5"/>
  <c r="I2087" i="5"/>
  <c r="H2087" i="5"/>
  <c r="E1467" i="5"/>
  <c r="X1467" i="5" s="1"/>
  <c r="G1467" i="5"/>
  <c r="I1467" i="5"/>
  <c r="R1467" i="5"/>
  <c r="J1467" i="5"/>
  <c r="F1467" i="5"/>
  <c r="H1467" i="5"/>
  <c r="F2033" i="5"/>
  <c r="E2033" i="5"/>
  <c r="X2033" i="5" s="1"/>
  <c r="H2033" i="5"/>
  <c r="R2033" i="5"/>
  <c r="I2033" i="5"/>
  <c r="G2033" i="5"/>
  <c r="J2033" i="5"/>
  <c r="I2336" i="5"/>
  <c r="J2336" i="5"/>
  <c r="R2336" i="5"/>
  <c r="H2336" i="5"/>
  <c r="F2336" i="5"/>
  <c r="E2336" i="5"/>
  <c r="X2336" i="5" s="1"/>
  <c r="G2336" i="5"/>
  <c r="G2473" i="5"/>
  <c r="J2473" i="5"/>
  <c r="F2473" i="5"/>
  <c r="I2473" i="5"/>
  <c r="H2473" i="5"/>
  <c r="R2473" i="5"/>
  <c r="E2473" i="5"/>
  <c r="X2473" i="5" s="1"/>
  <c r="X75" i="5"/>
  <c r="R75" i="5"/>
  <c r="R2078" i="5"/>
  <c r="E2078" i="5"/>
  <c r="X2078" i="5" s="1"/>
  <c r="H2078" i="5"/>
  <c r="J2078" i="5"/>
  <c r="I2078" i="5"/>
  <c r="F2078" i="5"/>
  <c r="J1756" i="5"/>
  <c r="R1756" i="5"/>
  <c r="H1756" i="5"/>
  <c r="I1756" i="5"/>
  <c r="E1756" i="5"/>
  <c r="X1756" i="5" s="1"/>
  <c r="G1756" i="5"/>
  <c r="F1756" i="5"/>
  <c r="J1910" i="5"/>
  <c r="R1910" i="5"/>
  <c r="E1910" i="5"/>
  <c r="X1910" i="5" s="1"/>
  <c r="I1910" i="5"/>
  <c r="H1910" i="5"/>
  <c r="F1910" i="5"/>
  <c r="J1694" i="5"/>
  <c r="H1694" i="5"/>
  <c r="I1694" i="5"/>
  <c r="E1694" i="5"/>
  <c r="X1694" i="5" s="1"/>
  <c r="R1694" i="5"/>
  <c r="F1694" i="5"/>
  <c r="F1671" i="5"/>
  <c r="R1671" i="5"/>
  <c r="I1671" i="5"/>
  <c r="J1671" i="5"/>
  <c r="H1671" i="5"/>
  <c r="E1671" i="5"/>
  <c r="X1671" i="5" s="1"/>
  <c r="J2347" i="5"/>
  <c r="E2347" i="5"/>
  <c r="X2347" i="5" s="1"/>
  <c r="R2347" i="5"/>
  <c r="H2347" i="5"/>
  <c r="F2347" i="5"/>
  <c r="I2347" i="5"/>
  <c r="J1806" i="5"/>
  <c r="R1806" i="5"/>
  <c r="E1806" i="5"/>
  <c r="X1806" i="5" s="1"/>
  <c r="F1806" i="5"/>
  <c r="H1806" i="5"/>
  <c r="I1806" i="5"/>
  <c r="J2421" i="5"/>
  <c r="H2421" i="5"/>
  <c r="I2421" i="5"/>
  <c r="R2421" i="5"/>
  <c r="F2421" i="5"/>
  <c r="E2421" i="5"/>
  <c r="X2421" i="5" s="1"/>
  <c r="H2458" i="5"/>
  <c r="R2458" i="5"/>
  <c r="F2458" i="5"/>
  <c r="I2458" i="5"/>
  <c r="G2458" i="5"/>
  <c r="J2458" i="5"/>
  <c r="E2458" i="5"/>
  <c r="X2458" i="5" s="1"/>
  <c r="X15" i="5"/>
  <c r="R15" i="5"/>
  <c r="J1689" i="5"/>
  <c r="H1689" i="5"/>
  <c r="G1689" i="5"/>
  <c r="R1689" i="5"/>
  <c r="F1689" i="5"/>
  <c r="E1689" i="5"/>
  <c r="X1689" i="5" s="1"/>
  <c r="I1689" i="5"/>
  <c r="H2080" i="5"/>
  <c r="E2080" i="5"/>
  <c r="X2080" i="5" s="1"/>
  <c r="J2080" i="5"/>
  <c r="R2080" i="5"/>
  <c r="F2080" i="5"/>
  <c r="G2080" i="5"/>
  <c r="I2080" i="5"/>
  <c r="R1876" i="5"/>
  <c r="J1876" i="5"/>
  <c r="F1876" i="5"/>
  <c r="H1876" i="5"/>
  <c r="I1876" i="5"/>
  <c r="G1876" i="5"/>
  <c r="E1876" i="5"/>
  <c r="X1876" i="5" s="1"/>
  <c r="H1446" i="5"/>
  <c r="E1446" i="5"/>
  <c r="X1446" i="5" s="1"/>
  <c r="R1446" i="5"/>
  <c r="F1446" i="5"/>
  <c r="I1446" i="5"/>
  <c r="J1446" i="5"/>
  <c r="J2415" i="5"/>
  <c r="F2415" i="5"/>
  <c r="R2415" i="5"/>
  <c r="E2415" i="5"/>
  <c r="X2415" i="5" s="1"/>
  <c r="H2415" i="5"/>
  <c r="I2415" i="5"/>
  <c r="H1526" i="5"/>
  <c r="F1526" i="5"/>
  <c r="J1526" i="5"/>
  <c r="E1526" i="5"/>
  <c r="X1526" i="5" s="1"/>
  <c r="R1526" i="5"/>
  <c r="I1526" i="5"/>
  <c r="H1784" i="5"/>
  <c r="R1784" i="5"/>
  <c r="E1784" i="5"/>
  <c r="X1784" i="5" s="1"/>
  <c r="F1784" i="5"/>
  <c r="I1784" i="5"/>
  <c r="J1784" i="5"/>
  <c r="R115" i="5"/>
  <c r="X115" i="5"/>
  <c r="I1739" i="5"/>
  <c r="E1739" i="5"/>
  <c r="X1739" i="5" s="1"/>
  <c r="F1739" i="5"/>
  <c r="G1739" i="5"/>
  <c r="R1739" i="5"/>
  <c r="H1739" i="5"/>
  <c r="J1739" i="5"/>
  <c r="E1892" i="5"/>
  <c r="X1892" i="5" s="1"/>
  <c r="I1892" i="5"/>
  <c r="H1892" i="5"/>
  <c r="R1892" i="5"/>
  <c r="F1892" i="5"/>
  <c r="J1892" i="5"/>
  <c r="F1762" i="5"/>
  <c r="H1762" i="5"/>
  <c r="E1762" i="5"/>
  <c r="X1762" i="5" s="1"/>
  <c r="I1762" i="5"/>
  <c r="R1762" i="5"/>
  <c r="J1762" i="5"/>
  <c r="G1762" i="5"/>
  <c r="H20" i="6"/>
  <c r="D20" i="6" s="1"/>
  <c r="X117" i="5"/>
  <c r="R117" i="5"/>
  <c r="E2430" i="5"/>
  <c r="X2430" i="5" s="1"/>
  <c r="F2430" i="5"/>
  <c r="G2430" i="5"/>
  <c r="I2430" i="5"/>
  <c r="R2430" i="5"/>
  <c r="H2430" i="5"/>
  <c r="J2430" i="5"/>
  <c r="E2436" i="5"/>
  <c r="X2436" i="5" s="1"/>
  <c r="R2436" i="5"/>
  <c r="F2436" i="5"/>
  <c r="G2436" i="5"/>
  <c r="H2436" i="5"/>
  <c r="J2436" i="5"/>
  <c r="I2436" i="5"/>
  <c r="X80" i="5"/>
  <c r="R80" i="5"/>
  <c r="I1726" i="5"/>
  <c r="R1726" i="5"/>
  <c r="J1726" i="5"/>
  <c r="F1726" i="5"/>
  <c r="E1726" i="5"/>
  <c r="X1726" i="5" s="1"/>
  <c r="H1726" i="5"/>
  <c r="F1769" i="5"/>
  <c r="H1769" i="5"/>
  <c r="J1769" i="5"/>
  <c r="I1769" i="5"/>
  <c r="G1769" i="5"/>
  <c r="R1769" i="5"/>
  <c r="E1769" i="5"/>
  <c r="X1769" i="5" s="1"/>
  <c r="J1595" i="5"/>
  <c r="I1595" i="5"/>
  <c r="E1595" i="5"/>
  <c r="X1595" i="5" s="1"/>
  <c r="G1595" i="5"/>
  <c r="R1595" i="5"/>
  <c r="F1595" i="5"/>
  <c r="H1595" i="5"/>
  <c r="F1458" i="5"/>
  <c r="H1458" i="5"/>
  <c r="I1458" i="5"/>
  <c r="R1458" i="5"/>
  <c r="J1458" i="5"/>
  <c r="E1458" i="5"/>
  <c r="X1458" i="5" s="1"/>
  <c r="R2248" i="5"/>
  <c r="H2248" i="5"/>
  <c r="E2248" i="5"/>
  <c r="X2248" i="5" s="1"/>
  <c r="G2248" i="5"/>
  <c r="I2248" i="5"/>
  <c r="F2248" i="5"/>
  <c r="J2248" i="5"/>
  <c r="I2366" i="5"/>
  <c r="R2366" i="5"/>
  <c r="E2366" i="5"/>
  <c r="X2366" i="5" s="1"/>
  <c r="F2366" i="5"/>
  <c r="G2366" i="5"/>
  <c r="H2366" i="5"/>
  <c r="J2366" i="5"/>
  <c r="F1450" i="5"/>
  <c r="R1450" i="5"/>
  <c r="I1450" i="5"/>
  <c r="J1450" i="5"/>
  <c r="H1450" i="5"/>
  <c r="E1450" i="5"/>
  <c r="X1450" i="5" s="1"/>
  <c r="J1709" i="5"/>
  <c r="E1709" i="5"/>
  <c r="X1709" i="5" s="1"/>
  <c r="I1709" i="5"/>
  <c r="H1709" i="5"/>
  <c r="F1709" i="5"/>
  <c r="R1709" i="5"/>
  <c r="E1792" i="5"/>
  <c r="X1792" i="5" s="1"/>
  <c r="H1792" i="5"/>
  <c r="J1792" i="5"/>
  <c r="R1792" i="5"/>
  <c r="I1792" i="5"/>
  <c r="F1792" i="5"/>
  <c r="J2420" i="5"/>
  <c r="R2420" i="5"/>
  <c r="E2420" i="5"/>
  <c r="X2420" i="5" s="1"/>
  <c r="F2420" i="5"/>
  <c r="H2420" i="5"/>
  <c r="I2420" i="5"/>
  <c r="X16" i="5"/>
  <c r="R16" i="5"/>
  <c r="I2102" i="5"/>
  <c r="G2102" i="5"/>
  <c r="J2102" i="5"/>
  <c r="F2102" i="5"/>
  <c r="H2102" i="5"/>
  <c r="E2102" i="5"/>
  <c r="X2102" i="5" s="1"/>
  <c r="R2102" i="5"/>
  <c r="H1927" i="5"/>
  <c r="I1927" i="5"/>
  <c r="E1927" i="5"/>
  <c r="X1927" i="5" s="1"/>
  <c r="G1927" i="5"/>
  <c r="J1927" i="5"/>
  <c r="R1927" i="5"/>
  <c r="F1927" i="5"/>
  <c r="G1918" i="5"/>
  <c r="H1918" i="5"/>
  <c r="F1918" i="5"/>
  <c r="E1918" i="5"/>
  <c r="X1918" i="5" s="1"/>
  <c r="J1918" i="5"/>
  <c r="I1918" i="5"/>
  <c r="R1918" i="5"/>
  <c r="J2370" i="5"/>
  <c r="R2370" i="5"/>
  <c r="F2370" i="5"/>
  <c r="E2370" i="5"/>
  <c r="X2370" i="5" s="1"/>
  <c r="I2370" i="5"/>
  <c r="H2370" i="5"/>
  <c r="R1442" i="5"/>
  <c r="I1442" i="5"/>
  <c r="F1442" i="5"/>
  <c r="E1442" i="5"/>
  <c r="X1442" i="5" s="1"/>
  <c r="G1442" i="5"/>
  <c r="H1442" i="5"/>
  <c r="J1442" i="5"/>
  <c r="F2331" i="5"/>
  <c r="R2331" i="5"/>
  <c r="I2331" i="5"/>
  <c r="J2331" i="5"/>
  <c r="E2331" i="5"/>
  <c r="X2331" i="5" s="1"/>
  <c r="H2331" i="5"/>
  <c r="J1535" i="5"/>
  <c r="H1535" i="5"/>
  <c r="R1535" i="5"/>
  <c r="F1535" i="5"/>
  <c r="E1535" i="5"/>
  <c r="X1535" i="5" s="1"/>
  <c r="I1535" i="5"/>
  <c r="R62" i="5"/>
  <c r="X62" i="5"/>
  <c r="X14" i="5"/>
  <c r="R14" i="5"/>
  <c r="X254" i="5"/>
  <c r="R254" i="5"/>
  <c r="F2353" i="5"/>
  <c r="E2353" i="5"/>
  <c r="X2353" i="5" s="1"/>
  <c r="H2353" i="5"/>
  <c r="I2353" i="5"/>
  <c r="R2353" i="5"/>
  <c r="J2353" i="5"/>
  <c r="G2353" i="5"/>
  <c r="I1958" i="5"/>
  <c r="H1958" i="5"/>
  <c r="F1958" i="5"/>
  <c r="J1958" i="5"/>
  <c r="E1958" i="5"/>
  <c r="X1958" i="5" s="1"/>
  <c r="R1958" i="5"/>
  <c r="G1820" i="5"/>
  <c r="G1688" i="5"/>
  <c r="B52" i="6"/>
  <c r="G52" i="6" s="1"/>
  <c r="X94" i="5"/>
  <c r="R94" i="5"/>
  <c r="H1843" i="5"/>
  <c r="I1843" i="5"/>
  <c r="E1843" i="5"/>
  <c r="X1843" i="5" s="1"/>
  <c r="G1843" i="5"/>
  <c r="F1843" i="5"/>
  <c r="J1843" i="5"/>
  <c r="R1843" i="5"/>
  <c r="X31" i="5"/>
  <c r="R31" i="5"/>
  <c r="X140" i="5"/>
  <c r="R140" i="5"/>
  <c r="G1633" i="5"/>
  <c r="H2399" i="5"/>
  <c r="F2399" i="5"/>
  <c r="J2399" i="5"/>
  <c r="I2399" i="5"/>
  <c r="E2399" i="5"/>
  <c r="X2399" i="5" s="1"/>
  <c r="R2399" i="5"/>
  <c r="F1814" i="5"/>
  <c r="J1814" i="5"/>
  <c r="I1814" i="5"/>
  <c r="H1814" i="5"/>
  <c r="R1814" i="5"/>
  <c r="E1814" i="5"/>
  <c r="X1814" i="5" s="1"/>
  <c r="G2425" i="5"/>
  <c r="G1958" i="5"/>
  <c r="B34" i="6"/>
  <c r="G34" i="6" s="1"/>
  <c r="B42" i="6"/>
  <c r="G42" i="6" s="1"/>
  <c r="C17" i="6"/>
  <c r="D17" i="6"/>
  <c r="H22" i="6"/>
  <c r="K68" i="6" s="1"/>
  <c r="A17" i="6"/>
  <c r="C15" i="6"/>
  <c r="B27" i="6"/>
  <c r="G27" i="6" s="1"/>
  <c r="F27" i="6"/>
  <c r="B37" i="6"/>
  <c r="G37" i="6" s="1"/>
  <c r="B47" i="6"/>
  <c r="G47" i="6" s="1"/>
  <c r="B32" i="6"/>
  <c r="G32" i="6" s="1"/>
  <c r="D16" i="6"/>
  <c r="C16" i="6"/>
  <c r="F45" i="6"/>
  <c r="H45" i="6" s="1"/>
  <c r="D45" i="6" s="1"/>
  <c r="F50" i="6"/>
  <c r="H50" i="6" s="1"/>
  <c r="F30" i="6"/>
  <c r="H30" i="6" s="1"/>
  <c r="D30" i="6" s="1"/>
  <c r="F35" i="6"/>
  <c r="H35" i="6" s="1"/>
  <c r="F66" i="6"/>
  <c r="H25" i="6"/>
  <c r="F40" i="6"/>
  <c r="H40" i="6" s="1"/>
  <c r="B29" i="6"/>
  <c r="G29" i="6" s="1"/>
  <c r="B24" i="6"/>
  <c r="G24" i="6" s="1"/>
  <c r="B49" i="6"/>
  <c r="G49" i="6" s="1"/>
  <c r="H19" i="6"/>
  <c r="C19" i="6" s="1"/>
  <c r="F24" i="6"/>
  <c r="B44" i="6"/>
  <c r="G44" i="6" s="1"/>
  <c r="B39" i="6"/>
  <c r="G39" i="6" s="1"/>
  <c r="C8" i="6"/>
  <c r="C9" i="6"/>
  <c r="C7" i="6"/>
  <c r="B71" i="4"/>
  <c r="A52" i="6" s="1"/>
  <c r="B53" i="4"/>
  <c r="A37" i="6" s="1"/>
  <c r="A27" i="6"/>
  <c r="B59" i="4"/>
  <c r="A42" i="6" s="1"/>
  <c r="A24" i="6"/>
  <c r="B56" i="4"/>
  <c r="A39" i="6" s="1"/>
  <c r="B50" i="4"/>
  <c r="A34" i="6" s="1"/>
  <c r="B62" i="4"/>
  <c r="A44" i="6" s="1"/>
  <c r="B68" i="4"/>
  <c r="A49" i="6" s="1"/>
  <c r="B57" i="4"/>
  <c r="A40" i="6" s="1"/>
  <c r="A25" i="6"/>
  <c r="B51" i="4"/>
  <c r="A35" i="6" s="1"/>
  <c r="B63" i="4"/>
  <c r="A45" i="6" s="1"/>
  <c r="B69" i="4"/>
  <c r="A50" i="6" s="1"/>
  <c r="D43" i="4"/>
  <c r="D67" i="4"/>
  <c r="D31" i="4"/>
  <c r="D55" i="4"/>
  <c r="D49" i="4"/>
  <c r="D61" i="4"/>
  <c r="D37" i="4"/>
  <c r="D74" i="4"/>
  <c r="A26" i="6"/>
  <c r="B70" i="4"/>
  <c r="A51" i="6" s="1"/>
  <c r="B52" i="4"/>
  <c r="A36" i="6" s="1"/>
  <c r="B58" i="4"/>
  <c r="A41" i="6" s="1"/>
  <c r="B64" i="4"/>
  <c r="A46" i="6" s="1"/>
  <c r="B64" i="6"/>
  <c r="H64" i="6"/>
  <c r="T31" i="5"/>
  <c r="T114" i="5"/>
  <c r="T77" i="5"/>
  <c r="T92" i="5"/>
  <c r="T27" i="5"/>
  <c r="T99" i="5"/>
  <c r="T52" i="5"/>
  <c r="T17" i="5"/>
  <c r="T65" i="5"/>
  <c r="T54" i="5"/>
  <c r="T15" i="5"/>
  <c r="T30" i="5"/>
  <c r="T76" i="5"/>
  <c r="T258" i="5"/>
  <c r="T90" i="5"/>
  <c r="T123" i="5"/>
  <c r="T18" i="5"/>
  <c r="T9" i="5"/>
  <c r="T74" i="5"/>
  <c r="T79" i="5"/>
  <c r="T259" i="5"/>
  <c r="T14" i="5"/>
  <c r="T105" i="5"/>
  <c r="T91" i="5"/>
  <c r="T47" i="5"/>
  <c r="T257" i="5"/>
  <c r="T159" i="5"/>
  <c r="T24" i="5"/>
  <c r="T40" i="5"/>
  <c r="T34" i="5"/>
  <c r="T55" i="5"/>
  <c r="T5" i="5"/>
  <c r="T137" i="5"/>
  <c r="T103" i="5"/>
  <c r="T29" i="5"/>
  <c r="T102" i="5"/>
  <c r="H26" i="6" l="1"/>
  <c r="D26" i="6" s="1"/>
  <c r="H66" i="6"/>
  <c r="D66" i="6" s="1"/>
  <c r="K66" i="6"/>
  <c r="C20" i="6"/>
  <c r="X7" i="5"/>
  <c r="G69" i="6" a="1"/>
  <c r="G69" i="6" s="1"/>
  <c r="D21" i="6"/>
  <c r="C21" i="6"/>
  <c r="K67" i="6"/>
  <c r="F67" i="6"/>
  <c r="H67" i="6" s="1"/>
  <c r="F36" i="6"/>
  <c r="H36" i="6" s="1"/>
  <c r="F46" i="6"/>
  <c r="H46" i="6" s="1"/>
  <c r="D46" i="6" s="1"/>
  <c r="F31" i="6"/>
  <c r="H31" i="6" s="1"/>
  <c r="F51" i="6"/>
  <c r="H51" i="6" s="1"/>
  <c r="F41" i="6"/>
  <c r="H41" i="6" s="1"/>
  <c r="C30" i="6"/>
  <c r="C45" i="6"/>
  <c r="F42" i="6"/>
  <c r="H42" i="6" s="1"/>
  <c r="H27" i="6"/>
  <c r="F68" i="6"/>
  <c r="H68" i="6" s="1"/>
  <c r="F32" i="6"/>
  <c r="H32" i="6" s="1"/>
  <c r="F52" i="6"/>
  <c r="H52" i="6" s="1"/>
  <c r="F37" i="6"/>
  <c r="H37" i="6" s="1"/>
  <c r="F47" i="6"/>
  <c r="H47" i="6" s="1"/>
  <c r="D22" i="6"/>
  <c r="C22" i="6"/>
  <c r="D31" i="6"/>
  <c r="C31" i="6"/>
  <c r="D40" i="6"/>
  <c r="C40" i="6"/>
  <c r="D25" i="6"/>
  <c r="C25" i="6"/>
  <c r="D35" i="6"/>
  <c r="C35" i="6"/>
  <c r="D50" i="6"/>
  <c r="C50" i="6"/>
  <c r="F49" i="6"/>
  <c r="H49" i="6" s="1"/>
  <c r="H24" i="6"/>
  <c r="F29" i="6"/>
  <c r="H29" i="6" s="1"/>
  <c r="F54" i="6"/>
  <c r="F44" i="6"/>
  <c r="H44" i="6" s="1"/>
  <c r="F34" i="6"/>
  <c r="H34" i="6" s="1"/>
  <c r="F65" i="6"/>
  <c r="F39" i="6"/>
  <c r="H39" i="6" s="1"/>
  <c r="D19" i="6"/>
  <c r="K65" i="6"/>
  <c r="C64" i="6"/>
  <c r="D64" i="6"/>
  <c r="H69" i="6" l="1"/>
  <c r="C69" i="6"/>
  <c r="C66" i="6"/>
  <c r="C26" i="6"/>
  <c r="C41" i="6"/>
  <c r="D41" i="6"/>
  <c r="C46" i="6"/>
  <c r="D51" i="6"/>
  <c r="C51" i="6"/>
  <c r="D36" i="6"/>
  <c r="C36" i="6"/>
  <c r="D67" i="6"/>
  <c r="C67" i="6"/>
  <c r="D47" i="6"/>
  <c r="C47" i="6"/>
  <c r="D37" i="6"/>
  <c r="C37" i="6"/>
  <c r="D52" i="6"/>
  <c r="C52" i="6"/>
  <c r="D68" i="6"/>
  <c r="C68" i="6"/>
  <c r="D27" i="6"/>
  <c r="C27" i="6"/>
  <c r="D32" i="6"/>
  <c r="C32" i="6"/>
  <c r="D42" i="6"/>
  <c r="C42" i="6"/>
  <c r="D44" i="6"/>
  <c r="C44" i="6"/>
  <c r="D39" i="6"/>
  <c r="C39" i="6"/>
  <c r="C2" i="6"/>
  <c r="B2" i="6"/>
  <c r="H65" i="6"/>
  <c r="D34" i="6"/>
  <c r="C34" i="6"/>
  <c r="F55" i="6"/>
  <c r="F59" i="6"/>
  <c r="H59" i="6" s="1"/>
  <c r="F57" i="6"/>
  <c r="H57" i="6" s="1"/>
  <c r="F60" i="6"/>
  <c r="H60" i="6" s="1"/>
  <c r="F63" i="6"/>
  <c r="H63" i="6" s="1"/>
  <c r="H54" i="6"/>
  <c r="F58" i="6"/>
  <c r="H58" i="6" s="1"/>
  <c r="F62" i="6"/>
  <c r="H62" i="6" s="1"/>
  <c r="D29" i="6"/>
  <c r="C29" i="6"/>
  <c r="D24" i="6"/>
  <c r="C24" i="6"/>
  <c r="D49" i="6"/>
  <c r="C49" i="6"/>
  <c r="D54" i="6" l="1"/>
  <c r="C54" i="6"/>
  <c r="D59" i="6"/>
  <c r="C59" i="6"/>
  <c r="D62" i="6"/>
  <c r="C62" i="6"/>
  <c r="D58" i="6"/>
  <c r="C58" i="6"/>
  <c r="D63" i="6"/>
  <c r="C63" i="6"/>
  <c r="D60" i="6"/>
  <c r="C60" i="6"/>
  <c r="D57" i="6"/>
  <c r="C57" i="6"/>
  <c r="H55" i="6"/>
  <c r="F56" i="6"/>
  <c r="H56" i="6" s="1"/>
  <c r="D65" i="6"/>
  <c r="C65" i="6"/>
  <c r="D56" i="6" l="1"/>
  <c r="C56" i="6"/>
  <c r="D55" i="6"/>
  <c r="C55" i="6"/>
  <c r="H70" i="6"/>
  <c r="D2" i="6"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<sst xmlns="http://schemas.openxmlformats.org/spreadsheetml/2006/main" count="39068" uniqueCount="16507">
  <si>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</si>
  <si>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</si>
  <si>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</si>
  <si>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</si>
  <si>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</si>
  <si>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</si>
  <si>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</si>
  <si>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</si>
  <si>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</si>
  <si>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</si>
  <si>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</si>
  <si>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</si>
  <si>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</si>
  <si>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</si>
  <si>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</si>
  <si>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</si>
  <si>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</si>
  <si>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</si>
  <si>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</si>
  <si>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</si>
  <si>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</si>
  <si>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</si>
  <si>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</si>
  <si>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</si>
  <si>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</si>
  <si>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</si>
  <si>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</si>
  <si>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</si>
  <si>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</si>
  <si>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</si>
  <si>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</si>
  <si>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</si>
  <si>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</si>
  <si>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</si>
  <si>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</si>
  <si>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</si>
  <si>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</si>
  <si>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</si>
  <si>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</si>
  <si>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</si>
  <si>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</si>
  <si>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</si>
  <si>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</si>
  <si>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</si>
  <si>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</si>
  <si>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</si>
  <si>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</si>
  <si>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</si>
  <si>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</si>
  <si>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</si>
  <si>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</si>
  <si>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</si>
  <si>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</si>
  <si>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</si>
  <si>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</si>
  <si>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</si>
  <si>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</si>
  <si>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</si>
  <si>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</si>
  <si>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</si>
  <si>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</si>
  <si>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</si>
  <si>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</si>
  <si>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</si>
  <si>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</si>
  <si>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</si>
  <si>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</si>
  <si>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</si>
  <si>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</si>
  <si>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</si>
  <si>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</si>
  <si>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</si>
  <si>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</si>
  <si>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</si>
  <si>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</si>
  <si>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</si>
  <si>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</si>
  <si>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</si>
  <si>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</si>
  <si>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</si>
  <si>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</si>
  <si>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</si>
  <si>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</si>
  <si>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</si>
  <si>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</si>
  <si>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</si>
  <si>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</si>
  <si>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</si>
  <si>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</si>
  <si>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</si>
  <si>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</si>
  <si>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</si>
  <si>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</si>
  <si>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</si>
  <si>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</si>
  <si>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</si>
  <si>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</si>
  <si>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</si>
  <si>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</si>
  <si>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</si>
  <si>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</si>
  <si>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</si>
  <si>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</si>
  <si>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</si>
  <si>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</si>
  <si>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</si>
  <si>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</si>
  <si>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</si>
  <si>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</si>
  <si>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</si>
  <si>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</si>
  <si>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</si>
  <si>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</si>
  <si>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</si>
  <si>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</si>
  <si>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</si>
  <si>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</si>
  <si>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</si>
  <si>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</si>
  <si>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</si>
  <si>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</si>
  <si>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</si>
  <si>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</si>
  <si>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</si>
  <si>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</si>
  <si>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</si>
  <si>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</si>
  <si>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</si>
  <si>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</si>
  <si>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</si>
  <si>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</si>
  <si>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</si>
  <si>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</si>
  <si>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</si>
  <si>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</si>
  <si>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</si>
  <si>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</si>
  <si>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</si>
  <si>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</si>
  <si>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</si>
  <si>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</si>
  <si>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</si>
  <si>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</si>
  <si>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</si>
  <si>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</si>
  <si>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</si>
  <si>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</si>
  <si>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</si>
  <si>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</si>
  <si>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</si>
  <si>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</si>
  <si>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</si>
  <si>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</si>
  <si>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</si>
  <si>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</si>
  <si>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</si>
  <si>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</si>
  <si>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</si>
  <si>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</si>
  <si>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</si>
  <si>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</si>
  <si>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</si>
  <si>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</si>
  <si>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</si>
  <si>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</si>
  <si>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</si>
  <si>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</si>
  <si>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</si>
  <si>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</si>
  <si>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</si>
  <si>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</si>
  <si>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</si>
  <si>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</si>
  <si>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</si>
  <si>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</si>
  <si>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</si>
  <si>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</si>
  <si>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</si>
  <si>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</si>
  <si>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</si>
  <si>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</si>
  <si>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</si>
  <si>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</si>
  <si>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</si>
  <si>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</si>
  <si>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</si>
  <si>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</si>
  <si>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</si>
  <si>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</si>
  <si>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</si>
  <si>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</si>
  <si>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</si>
  <si>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</si>
  <si>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</si>
  <si>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</si>
  <si>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</si>
  <si>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</si>
  <si>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</si>
  <si>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</si>
  <si>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</si>
  <si>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</si>
  <si>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</si>
  <si>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</si>
  <si>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</si>
  <si>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</si>
  <si>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</si>
  <si>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</si>
  <si>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</si>
  <si>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</si>
  <si>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</si>
  <si>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</si>
  <si>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</si>
  <si>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</si>
  <si>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</si>
  <si>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</si>
  <si>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</si>
  <si>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</si>
  <si>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</si>
  <si>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</si>
  <si>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</si>
  <si>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</si>
  <si>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</si>
  <si>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</si>
  <si>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</si>
  <si>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</si>
  <si>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</si>
  <si>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</si>
  <si>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</si>
  <si>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</si>
  <si>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</si>
  <si>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</si>
  <si>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</si>
  <si>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</si>
  <si>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</si>
  <si>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</si>
  <si>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</si>
  <si>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</si>
  <si>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</si>
  <si>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</si>
  <si>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</si>
  <si>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</si>
  <si>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</si>
  <si>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</si>
  <si>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</si>
  <si>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</si>
  <si>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</si>
  <si>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</si>
  <si>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</si>
  <si>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</si>
  <si>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</si>
  <si>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</si>
  <si>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</si>
  <si>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</si>
  <si>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</si>
  <si>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</si>
  <si>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</si>
  <si>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</si>
  <si>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</si>
  <si>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</si>
  <si>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</si>
  <si>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</si>
  <si>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</si>
  <si>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</si>
  <si>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</si>
  <si>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</si>
  <si>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</si>
  <si>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</si>
  <si>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</si>
  <si>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</si>
  <si>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</si>
  <si>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</si>
  <si>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</si>
  <si>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</si>
  <si>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</si>
  <si>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</si>
  <si>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</si>
  <si>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</si>
  <si>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</si>
  <si>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</si>
  <si>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</si>
  <si>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</si>
  <si>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</si>
  <si>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</si>
  <si>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</si>
  <si>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</si>
  <si>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</si>
  <si>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</si>
  <si>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</si>
  <si>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</si>
  <si>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</si>
  <si>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</si>
  <si>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</si>
  <si>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</si>
  <si>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</si>
  <si>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</si>
  <si>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</si>
  <si>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</si>
  <si>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</si>
  <si>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</si>
  <si>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</si>
  <si>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</si>
  <si>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</si>
  <si>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</si>
  <si>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</si>
  <si>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</si>
  <si>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</si>
  <si>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</si>
  <si>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</si>
  <si>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</si>
  <si>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</si>
  <si>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</si>
  <si>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</si>
  <si>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</si>
  <si>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</si>
  <si>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</si>
  <si>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</si>
  <si>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</si>
  <si>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</si>
  <si>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</si>
  <si>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</si>
  <si>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</si>
  <si>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</si>
  <si>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</si>
  <si>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</si>
  <si>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</si>
  <si>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</si>
  <si>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</si>
  <si>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</si>
  <si>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</si>
  <si>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</si>
  <si>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</si>
  <si>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</si>
  <si>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</si>
  <si>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</si>
  <si>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</si>
  <si>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</si>
  <si>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</si>
  <si>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</si>
  <si>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</si>
  <si>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</si>
  <si>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</si>
  <si>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</si>
  <si>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</si>
  <si>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</si>
  <si>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</si>
  <si>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</si>
  <si>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</si>
  <si>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</si>
  <si>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</si>
  <si>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</si>
  <si>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</si>
  <si>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</si>
  <si>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</si>
  <si>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</si>
  <si>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</si>
  <si>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</si>
  <si>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</si>
  <si>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</si>
  <si>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</si>
  <si>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</si>
  <si>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</si>
  <si>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</si>
  <si>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</si>
  <si>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</si>
  <si>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</si>
  <si>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</si>
  <si>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</si>
  <si>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</si>
  <si>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</si>
  <si>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</si>
  <si>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</si>
  <si>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</si>
  <si>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</si>
  <si>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</si>
  <si>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</si>
  <si>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</si>
  <si>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</si>
  <si>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</si>
  <si>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</si>
  <si>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</si>
  <si>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</si>
  <si>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</si>
  <si>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</si>
  <si>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</si>
  <si>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</si>
  <si>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</si>
  <si>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</si>
  <si>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</si>
  <si>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</si>
  <si>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</si>
  <si>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</si>
  <si>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</si>
  <si>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</si>
  <si>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</si>
  <si>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</si>
  <si>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</si>
  <si>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</si>
  <si>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</si>
  <si>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</si>
  <si>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</si>
  <si>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</si>
  <si>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</si>
  <si>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</si>
  <si>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</si>
  <si>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</si>
  <si>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</si>
  <si>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</si>
  <si>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</si>
  <si>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</si>
  <si>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</si>
  <si>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</si>
  <si>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</si>
  <si>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</si>
  <si>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</si>
  <si>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</si>
  <si>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</si>
  <si>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</si>
  <si>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</si>
  <si>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</si>
  <si>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</si>
  <si>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</si>
  <si>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</si>
  <si>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</si>
  <si>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</si>
  <si>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</si>
  <si>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</si>
  <si>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</si>
  <si>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</si>
  <si>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</si>
  <si>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</si>
  <si>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</si>
  <si>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</si>
  <si>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</si>
  <si>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</si>
  <si>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</si>
  <si>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</si>
  <si>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</si>
  <si>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</si>
  <si>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</si>
  <si>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</si>
  <si>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</si>
  <si>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</si>
  <si>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</si>
  <si>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</si>
  <si>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</si>
  <si>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</si>
  <si>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</si>
  <si>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</si>
  <si>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</si>
  <si>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</si>
  <si>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</si>
  <si>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</si>
  <si>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</si>
  <si>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</si>
  <si>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</si>
  <si>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</si>
  <si>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</si>
  <si>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</si>
  <si>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</si>
  <si>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</si>
  <si>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</si>
  <si>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</si>
  <si>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</si>
  <si>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</si>
  <si>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</si>
  <si>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</si>
  <si>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</si>
  <si>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</si>
  <si>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</si>
  <si>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</si>
  <si>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</si>
  <si>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</si>
  <si>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</si>
  <si>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</si>
  <si>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</si>
  <si>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</si>
  <si>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</si>
  <si>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</si>
  <si>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</si>
  <si>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</si>
  <si>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</si>
  <si>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</si>
  <si>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</si>
  <si>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</si>
  <si>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</si>
  <si>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</si>
  <si>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</si>
  <si>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</si>
  <si>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</si>
  <si>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</si>
  <si>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</si>
  <si>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</si>
  <si>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</si>
  <si>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</si>
  <si>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</si>
  <si>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</si>
  <si>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</si>
  <si>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</si>
  <si>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</si>
  <si>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</si>
  <si>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</si>
  <si>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</si>
  <si>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</si>
  <si>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</si>
  <si>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</si>
  <si>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</si>
  <si>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</si>
  <si>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</si>
  <si>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</si>
  <si>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</si>
  <si>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</si>
  <si>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</si>
  <si>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</si>
  <si>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</si>
  <si>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</si>
  <si>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</si>
  <si>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</si>
  <si>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</si>
  <si>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</si>
  <si>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</si>
  <si>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</si>
  <si>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</si>
  <si>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</si>
  <si>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</si>
  <si>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</si>
  <si>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</si>
  <si>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</si>
  <si>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</si>
  <si>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</si>
  <si>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</si>
  <si>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</si>
  <si>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</si>
  <si>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</si>
  <si>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</si>
  <si>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</si>
  <si>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</si>
  <si>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</si>
  <si>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</si>
  <si>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</si>
  <si>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</si>
  <si>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</si>
  <si>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</si>
  <si>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</si>
  <si>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</si>
  <si>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</si>
  <si>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</si>
  <si>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</si>
  <si>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</si>
  <si>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</si>
  <si>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</si>
  <si>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</si>
  <si>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</si>
  <si>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</si>
  <si>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</si>
  <si>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</si>
  <si>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</si>
  <si>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</si>
  <si>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</si>
  <si>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</si>
  <si>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</si>
  <si>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</si>
  <si>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</si>
  <si>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</si>
  <si>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</si>
  <si>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</si>
  <si>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</si>
  <si>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</si>
  <si>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</si>
  <si>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</si>
  <si>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</si>
  <si>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</si>
  <si>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</si>
  <si>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</si>
  <si>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</si>
  <si>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</si>
  <si>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</si>
  <si>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</si>
  <si>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</si>
  <si>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</si>
  <si>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</si>
  <si>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</si>
  <si>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</si>
  <si>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</si>
  <si>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</si>
  <si>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</si>
  <si>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</si>
  <si>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</si>
  <si>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</si>
  <si>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</si>
  <si>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</si>
  <si>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</si>
  <si>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</si>
  <si>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</si>
  <si>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</si>
  <si>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</si>
  <si>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</si>
  <si>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</si>
  <si>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</si>
  <si>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</si>
  <si>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</si>
  <si>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</si>
  <si>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</si>
  <si>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</si>
  <si>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</si>
  <si>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</si>
  <si>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</si>
  <si>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</si>
  <si>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</si>
  <si>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</si>
  <si>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</si>
  <si>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</si>
  <si>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</si>
  <si>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</si>
  <si>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</si>
  <si>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</si>
  <si>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</si>
  <si>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</si>
  <si>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</si>
  <si>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</si>
  <si>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</si>
  <si>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</si>
  <si>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</si>
  <si>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</si>
  <si>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</si>
  <si>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</si>
  <si>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</si>
  <si>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</si>
  <si>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</si>
  <si>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</si>
  <si>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</si>
  <si>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</si>
  <si>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</si>
  <si>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</si>
  <si>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</si>
  <si>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</si>
  <si>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</si>
  <si>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</si>
  <si>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</si>
  <si>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</si>
  <si>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</si>
  <si>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</si>
  <si>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</si>
  <si>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</si>
  <si>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</si>
  <si>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</si>
  <si>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</si>
  <si>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</si>
  <si>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</si>
  <si>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</si>
  <si>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</si>
  <si>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</si>
  <si>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</si>
  <si>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</si>
  <si>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</si>
  <si>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</si>
  <si>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</si>
  <si>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</si>
  <si>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</si>
  <si>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</si>
  <si>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</si>
  <si>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</si>
  <si>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</si>
  <si>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</si>
  <si>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</si>
  <si>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</si>
  <si>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</si>
  <si>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</si>
  <si>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</si>
  <si>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</si>
  <si>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</si>
  <si>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</si>
  <si>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</si>
  <si>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</si>
  <si>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</si>
  <si>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</si>
  <si>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</si>
  <si>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</si>
  <si>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</si>
  <si>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</si>
  <si>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</si>
  <si>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</si>
  <si>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</si>
  <si>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</si>
  <si>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</si>
  <si>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</si>
  <si>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</si>
  <si>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</si>
  <si>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</si>
  <si>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</si>
  <si>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</si>
  <si>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</si>
  <si>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</si>
  <si>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</si>
  <si>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</si>
  <si>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</si>
  <si>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</si>
  <si>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</si>
  <si>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</si>
  <si>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</si>
  <si>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</si>
  <si>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</si>
  <si>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</si>
  <si>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</si>
  <si>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</si>
  <si>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</si>
  <si>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</si>
  <si>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</si>
  <si>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</si>
  <si>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</si>
  <si>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</si>
  <si>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</si>
  <si>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</si>
  <si>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</si>
  <si>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</si>
  <si>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</si>
  <si>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</si>
  <si>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</si>
  <si>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</si>
  <si>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</si>
  <si>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</si>
  <si>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</si>
  <si>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</si>
  <si>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</si>
  <si>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</si>
  <si>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</si>
  <si>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</si>
  <si>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</si>
  <si>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</si>
  <si>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</si>
  <si>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</si>
  <si>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</si>
  <si>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</si>
  <si>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</si>
  <si>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</si>
  <si>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</si>
  <si>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</si>
  <si>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</si>
  <si>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</si>
  <si>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</si>
  <si>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</si>
  <si>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</si>
  <si>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</si>
  <si>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</si>
  <si>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</si>
  <si>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</si>
  <si>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</si>
  <si>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</si>
  <si>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</si>
  <si>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</si>
  <si>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</si>
  <si>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</si>
  <si>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</si>
  <si>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</si>
  <si>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</si>
  <si>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</si>
  <si>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</si>
  <si>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</si>
  <si>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</si>
  <si>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</si>
  <si>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</si>
  <si>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</si>
  <si>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</si>
  <si>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</si>
  <si>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</si>
  <si>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</si>
  <si>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</si>
  <si>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</si>
  <si>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</si>
  <si>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</si>
  <si>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</si>
  <si>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</si>
  <si>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</si>
  <si>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</si>
  <si>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</si>
  <si>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</si>
  <si>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</si>
  <si>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</si>
  <si>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</si>
  <si>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</si>
  <si>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</si>
  <si>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</si>
  <si>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</si>
  <si>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</si>
  <si>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</si>
  <si>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</si>
  <si>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</si>
  <si>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</si>
  <si>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</si>
  <si>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</si>
  <si>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</si>
  <si>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</si>
  <si>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</si>
  <si>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</si>
  <si>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</si>
  <si>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</si>
  <si>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</si>
  <si>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</si>
  <si>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</si>
  <si>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</si>
  <si>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</si>
  <si>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</si>
  <si>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</si>
  <si>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</si>
  <si>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</si>
  <si>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</si>
  <si>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</si>
  <si>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</si>
  <si>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</si>
  <si>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</si>
  <si>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</si>
  <si>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</si>
  <si>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</si>
  <si>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</si>
  <si>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</si>
  <si>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</si>
  <si>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</si>
  <si>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</si>
  <si>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</si>
  <si>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</si>
  <si>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</si>
  <si>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</si>
  <si>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</si>
  <si>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</si>
  <si>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</si>
  <si>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</si>
  <si>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</si>
  <si>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</si>
  <si>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</si>
  <si>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</si>
  <si>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</si>
  <si>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</si>
  <si>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</si>
  <si>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</si>
  <si>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</si>
  <si>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</si>
  <si>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</si>
  <si>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</si>
  <si>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</si>
  <si>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</si>
  <si>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</si>
  <si>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</si>
  <si>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</si>
  <si>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</si>
  <si>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</si>
  <si>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</si>
  <si>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</si>
  <si>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</si>
  <si>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</si>
  <si>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</si>
  <si>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</si>
  <si>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</si>
  <si>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</si>
  <si>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</si>
  <si>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</si>
  <si>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</si>
  <si>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</si>
  <si>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</si>
  <si>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</si>
  <si>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</si>
  <si>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</si>
  <si>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</si>
  <si>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</si>
  <si>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</si>
  <si>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</si>
  <si>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</si>
  <si>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</si>
  <si>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</si>
  <si>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</si>
  <si>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</si>
  <si>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</si>
  <si>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</si>
  <si>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</si>
  <si>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</si>
  <si>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</si>
  <si>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</si>
  <si>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</si>
  <si>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</si>
  <si>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</si>
  <si>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</si>
  <si>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</si>
  <si>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</si>
  <si>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</si>
  <si>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</si>
  <si>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</si>
  <si>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</si>
  <si>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</si>
  <si>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</si>
  <si>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</si>
  <si>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</si>
  <si>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</si>
  <si>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</si>
  <si>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</si>
  <si>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</si>
  <si>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</si>
  <si>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</si>
  <si>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</si>
  <si>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</si>
  <si>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</si>
  <si>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</si>
  <si>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</si>
  <si>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</si>
  <si>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</si>
  <si>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</si>
  <si>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</si>
  <si>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</si>
  <si>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</si>
  <si>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</si>
  <si>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</si>
  <si>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</si>
  <si>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</si>
  <si>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</si>
  <si>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</si>
  <si>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</si>
  <si>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</si>
  <si>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</si>
  <si>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</si>
  <si>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</si>
  <si>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</si>
  <si>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</si>
  <si>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</si>
  <si>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</si>
  <si>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</si>
  <si>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</si>
  <si>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</si>
  <si>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</si>
  <si>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</si>
  <si>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</si>
  <si>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</si>
  <si>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</si>
  <si>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</si>
  <si>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</si>
  <si>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</si>
  <si>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</si>
  <si>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</si>
  <si>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</si>
  <si>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</si>
  <si>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</si>
  <si>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</si>
  <si>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</si>
  <si>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</si>
  <si>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</si>
  <si>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</si>
  <si>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</si>
  <si>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</si>
  <si>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</si>
  <si>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</si>
  <si>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</si>
  <si>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</si>
  <si>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</si>
  <si>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</si>
  <si>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</si>
  <si>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</si>
  <si>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</si>
  <si>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</si>
  <si>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</si>
  <si>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</si>
  <si>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</si>
  <si>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</si>
  <si>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</si>
  <si>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</si>
  <si>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</si>
  <si>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</si>
  <si>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</si>
  <si>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</si>
  <si>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</si>
  <si>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</si>
  <si>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</si>
  <si>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</si>
  <si>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</si>
  <si>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</si>
  <si>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</si>
  <si>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</si>
  <si>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</si>
  <si>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</si>
  <si>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</si>
  <si>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</si>
  <si>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</si>
  <si>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</si>
  <si>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</si>
  <si>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</si>
  <si>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</si>
  <si>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</si>
  <si>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</si>
  <si>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</si>
  <si>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</si>
  <si>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</si>
  <si>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</si>
  <si>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</si>
  <si>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</si>
  <si>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</si>
  <si>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</si>
  <si>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</si>
  <si>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</si>
  <si>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</si>
  <si>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</si>
  <si>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</si>
  <si>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</si>
  <si>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</si>
  <si>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</si>
  <si>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</si>
  <si>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</si>
  <si>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</si>
  <si>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</si>
  <si>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</si>
  <si>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</si>
  <si>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</si>
  <si>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</si>
  <si>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</si>
  <si>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</si>
  <si>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</si>
  <si>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</si>
  <si>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</si>
  <si>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</si>
  <si>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</si>
  <si>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</si>
  <si>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</si>
  <si>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</si>
  <si>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</si>
  <si>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</si>
  <si>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</si>
  <si>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</si>
  <si>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</si>
  <si>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</si>
  <si>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</si>
  <si>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</si>
  <si>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</si>
  <si>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</si>
  <si>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</si>
  <si>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</si>
  <si>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</si>
  <si>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</si>
  <si>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</si>
  <si>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</si>
  <si>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</si>
  <si>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</si>
  <si>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</si>
  <si>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</si>
  <si>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</si>
  <si>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</si>
  <si>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</si>
  <si>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</si>
  <si>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</si>
  <si>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</si>
  <si>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</si>
  <si>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</si>
  <si>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</si>
  <si>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</si>
  <si>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</si>
  <si>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</si>
  <si>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</si>
  <si>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</si>
  <si>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</si>
  <si>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</si>
  <si>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</si>
  <si>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</si>
  <si>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</si>
  <si>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</si>
  <si>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</si>
  <si>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</si>
  <si>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</si>
  <si>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</si>
  <si>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</si>
  <si>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</si>
  <si>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</si>
  <si>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</si>
  <si>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</si>
  <si>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</si>
  <si>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</si>
  <si>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</si>
  <si>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</si>
  <si>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</si>
  <si>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</si>
  <si>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</si>
  <si>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</si>
  <si>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</si>
  <si>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</si>
  <si>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</si>
  <si>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</si>
  <si>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</si>
  <si>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</si>
  <si>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</si>
  <si>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</si>
  <si>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</si>
  <si>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</si>
  <si>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</si>
  <si>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</si>
  <si>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</si>
  <si>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</si>
  <si>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</si>
  <si>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</si>
  <si>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</si>
  <si>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</si>
  <si>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</si>
  <si>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</si>
  <si>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</si>
  <si>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</si>
  <si>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</si>
  <si>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</si>
  <si>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</si>
  <si>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</si>
  <si>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</si>
  <si>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</si>
  <si>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</si>
  <si>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</si>
  <si>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</si>
  <si>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</si>
  <si>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</si>
  <si>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</si>
  <si>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</si>
  <si>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</si>
  <si>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</si>
  <si>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</si>
  <si>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</si>
  <si>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</si>
  <si>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</si>
  <si>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</si>
  <si>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</si>
  <si>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</si>
  <si>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</si>
  <si>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</si>
  <si>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</si>
  <si>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</si>
  <si>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</si>
  <si>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</si>
  <si>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</si>
  <si>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</si>
  <si>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</si>
  <si>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</si>
  <si>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</si>
  <si>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</si>
  <si>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</si>
  <si>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</si>
  <si>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</si>
  <si>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</si>
  <si>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</si>
  <si>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</si>
  <si>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</si>
  <si>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</si>
  <si>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</si>
  <si>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</si>
  <si>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</si>
  <si>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</si>
  <si>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</si>
  <si>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</si>
  <si>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</si>
  <si>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</si>
  <si>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</si>
  <si>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</si>
  <si>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</si>
  <si>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</si>
  <si>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</si>
  <si>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</si>
  <si>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</si>
  <si>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</si>
  <si>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</si>
  <si>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</si>
  <si>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</si>
  <si>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</si>
  <si>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</si>
  <si>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</si>
  <si>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</si>
  <si>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</si>
  <si>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</si>
  <si>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</si>
  <si>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</si>
  <si>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</si>
  <si>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</si>
  <si>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</si>
  <si>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</si>
  <si>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</si>
  <si>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</si>
  <si>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</si>
  <si>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</si>
  <si>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</si>
  <si>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</si>
  <si>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</si>
  <si>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</si>
  <si>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</si>
  <si>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</si>
  <si>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</si>
  <si>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</si>
  <si>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</si>
  <si>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</si>
  <si>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</si>
  <si>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</si>
  <si>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</si>
  <si>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</si>
  <si>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</si>
  <si>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</si>
  <si>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</si>
  <si>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</si>
  <si>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</si>
  <si>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</si>
  <si>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</si>
  <si>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</si>
  <si>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</si>
  <si>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</si>
  <si>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</si>
  <si>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</si>
  <si>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</si>
  <si>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</si>
  <si>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</si>
  <si>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</si>
  <si>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</si>
  <si>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</si>
  <si>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</si>
  <si>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</si>
  <si>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</si>
  <si>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</si>
  <si>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</si>
  <si>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</si>
  <si>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</si>
  <si>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</si>
  <si>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</si>
  <si>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</si>
  <si>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</si>
  <si>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</si>
  <si>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</si>
  <si>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</si>
  <si>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</si>
  <si>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</si>
  <si>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</si>
  <si>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</si>
  <si>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</si>
  <si>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</si>
  <si>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</si>
  <si>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</si>
  <si>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</si>
  <si>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</si>
  <si>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</si>
  <si>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</si>
  <si>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</si>
  <si>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</si>
  <si>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</si>
  <si>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</si>
  <si>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</si>
  <si>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</si>
  <si>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</si>
  <si>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</si>
  <si>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</si>
  <si>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</si>
  <si>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</si>
  <si>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</si>
  <si>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</si>
  <si>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</si>
  <si>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</si>
  <si>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</si>
  <si>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</si>
  <si>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</si>
  <si>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</si>
  <si>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</si>
  <si>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</si>
  <si>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</si>
  <si>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</si>
  <si>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</si>
  <si>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</si>
  <si>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</si>
  <si>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</si>
  <si>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</si>
  <si>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</si>
  <si>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</si>
  <si>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</si>
  <si>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</si>
  <si>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</si>
  <si>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</si>
  <si>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</si>
  <si>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</si>
  <si>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</si>
  <si>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</si>
  <si>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</si>
  <si>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</si>
  <si>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</si>
  <si>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</si>
  <si>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</si>
  <si>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</si>
  <si>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</si>
  <si>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</si>
  <si>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</si>
  <si>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</si>
  <si>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</si>
  <si>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</si>
  <si>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</si>
  <si>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</si>
  <si>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</si>
  <si>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</si>
  <si>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</si>
  <si>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</si>
  <si>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</si>
  <si>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</si>
  <si>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</si>
  <si>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</si>
  <si>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</si>
  <si>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</si>
  <si>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</si>
  <si>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</si>
  <si>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</si>
  <si>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</si>
  <si>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</si>
  <si>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</si>
  <si>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</si>
  <si>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</si>
  <si>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</si>
  <si>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</si>
  <si>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</si>
  <si>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</si>
  <si>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</si>
  <si>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</si>
  <si>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</si>
  <si>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</si>
  <si>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</si>
  <si>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</si>
  <si>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</si>
  <si>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</si>
  <si>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</si>
  <si>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</si>
  <si>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</si>
  <si>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</si>
  <si>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</si>
  <si>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</si>
  <si>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</si>
  <si>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</si>
  <si>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</si>
  <si>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</si>
  <si>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</si>
  <si>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</si>
  <si>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</si>
  <si>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</si>
  <si>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</si>
  <si>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</si>
  <si>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</si>
  <si>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</si>
  <si>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</si>
  <si>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</si>
  <si>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</si>
  <si>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</si>
  <si>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</si>
  <si>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</si>
  <si>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</si>
  <si>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</si>
  <si>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</si>
  <si>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</si>
  <si>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</si>
  <si>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</si>
  <si>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</si>
  <si>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</si>
  <si>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</si>
  <si>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</si>
  <si>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</si>
  <si>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</si>
  <si>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</si>
  <si>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</si>
  <si>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</si>
  <si>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</si>
  <si>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</si>
  <si>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</si>
  <si>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</si>
  <si>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</si>
  <si>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</si>
  <si>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</si>
  <si>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</si>
  <si>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</si>
  <si>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</si>
  <si>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</si>
  <si>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</si>
  <si>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</si>
  <si>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</si>
  <si>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</si>
  <si>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</si>
  <si>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</si>
  <si>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</si>
  <si>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</si>
  <si>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</si>
  <si>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</si>
  <si>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</si>
  <si>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</si>
  <si>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</si>
  <si>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</si>
  <si>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</si>
  <si>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</si>
  <si>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</si>
  <si>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</si>
  <si>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</si>
  <si>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</si>
  <si>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</si>
  <si>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</si>
  <si>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</si>
  <si>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</si>
  <si>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</si>
  <si>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</si>
  <si>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</si>
  <si>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</si>
  <si>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</si>
  <si>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</si>
  <si>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</si>
  <si>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</si>
  <si>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</si>
  <si>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</si>
  <si>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</si>
  <si>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</si>
  <si>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</si>
  <si>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</si>
  <si>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</si>
  <si>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</si>
  <si>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</si>
  <si>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</si>
  <si>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</si>
  <si>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</si>
  <si>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</si>
  <si>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</si>
  <si>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</si>
  <si>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</si>
  <si>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</si>
  <si>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</si>
  <si>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</si>
  <si>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</si>
  <si>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</si>
  <si>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</si>
  <si>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</si>
  <si>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</si>
  <si>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</si>
  <si>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</si>
  <si>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</si>
  <si>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</si>
  <si>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</si>
  <si>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</si>
  <si>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</si>
  <si>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</si>
  <si>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</si>
  <si>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</si>
  <si>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</si>
  <si>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</si>
  <si>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</si>
  <si>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</si>
  <si>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</si>
  <si>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</si>
  <si>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</si>
  <si>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</si>
  <si>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</si>
  <si>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</si>
  <si>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</si>
  <si>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</si>
  <si>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</si>
  <si>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</si>
  <si>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</si>
  <si>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</si>
  <si>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</si>
  <si>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</si>
  <si>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</si>
  <si>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</si>
  <si>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</si>
  <si>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</si>
  <si>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</si>
  <si>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</si>
  <si>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</si>
  <si>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</si>
  <si>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</si>
  <si>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</si>
  <si>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</si>
  <si>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</si>
  <si>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</si>
  <si>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</si>
  <si>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</si>
  <si>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</si>
  <si>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</si>
  <si>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</si>
  <si>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</si>
  <si>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</si>
  <si>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</si>
  <si>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</si>
  <si>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</si>
  <si>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</si>
  <si>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</si>
  <si>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</si>
  <si>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</si>
  <si>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</si>
  <si>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</si>
  <si>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</si>
  <si>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</si>
  <si>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</si>
  <si>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</si>
  <si>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</si>
  <si>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</si>
  <si>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</si>
  <si>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</si>
  <si>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</si>
  <si>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</si>
  <si>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</si>
  <si>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</si>
  <si>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</si>
  <si>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</si>
  <si>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</si>
  <si>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</si>
  <si>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</si>
  <si>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</si>
  <si>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</si>
  <si>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</si>
  <si>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</si>
  <si>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</si>
  <si>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</si>
  <si>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</si>
  <si>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</si>
  <si>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</si>
  <si>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</si>
  <si>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</si>
  <si>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</si>
  <si>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</si>
  <si>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</si>
  <si>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</si>
  <si>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</si>
  <si>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</si>
  <si>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</si>
  <si>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</si>
  <si>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</si>
  <si>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</si>
  <si>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</si>
  <si>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</si>
  <si>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</si>
  <si>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</si>
  <si>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</si>
  <si>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</si>
  <si>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</si>
  <si>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</si>
  <si>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</si>
  <si>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</si>
  <si>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</si>
  <si>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</si>
  <si>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</si>
  <si>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</si>
  <si>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</si>
  <si>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</si>
  <si>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</si>
  <si>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</si>
  <si>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</si>
  <si>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</si>
  <si>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</si>
  <si>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</si>
  <si>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</si>
  <si>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</si>
  <si>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</si>
  <si>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</si>
  <si>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</si>
  <si>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</si>
  <si>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</si>
  <si>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</si>
  <si>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</si>
  <si>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</si>
  <si>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</si>
  <si>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</si>
  <si>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</si>
  <si>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</si>
  <si>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</si>
  <si>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</si>
  <si>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</si>
  <si>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</si>
  <si>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</si>
  <si>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</si>
  <si>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</si>
  <si>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</si>
  <si>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</si>
  <si>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</si>
  <si>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</si>
  <si>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</si>
  <si>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</si>
  <si>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</si>
  <si>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</si>
  <si>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</si>
  <si>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</si>
  <si>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</si>
  <si>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</si>
  <si>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</si>
  <si>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</si>
  <si>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</si>
  <si>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</si>
  <si>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</si>
  <si>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</si>
  <si>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</si>
  <si>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</si>
  <si>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</si>
  <si>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</si>
  <si>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</si>
  <si>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</si>
  <si>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</si>
  <si>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</si>
  <si>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</si>
  <si>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</si>
  <si>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</si>
  <si>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</si>
  <si>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</si>
  <si>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</si>
  <si>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</si>
  <si>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</si>
  <si>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</si>
  <si>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</si>
  <si>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</si>
  <si>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</si>
  <si>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</si>
  <si>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</si>
  <si>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</si>
  <si>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</si>
  <si>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</si>
  <si>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</si>
  <si>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</si>
  <si>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</si>
  <si>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</si>
  <si>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</si>
  <si>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</si>
  <si>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</si>
  <si>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</si>
  <si>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</si>
  <si>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</si>
  <si>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</si>
  <si>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</si>
  <si>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</si>
  <si>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</si>
  <si>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</si>
  <si>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</si>
  <si>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</si>
  <si>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</si>
  <si>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</si>
  <si>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</si>
  <si>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</si>
  <si>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</si>
  <si>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</si>
  <si>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</si>
  <si>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</si>
  <si>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</si>
  <si>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</si>
  <si>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</si>
  <si>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</si>
  <si>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</si>
  <si>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</si>
  <si>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</si>
  <si>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</si>
  <si>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</si>
  <si>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</si>
  <si>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</si>
  <si>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</si>
  <si>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</si>
  <si>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</si>
  <si>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</si>
  <si>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</si>
  <si>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</si>
  <si>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</si>
  <si>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</si>
  <si>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</si>
  <si>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</si>
  <si>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</si>
  <si>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</si>
  <si>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</si>
  <si>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</si>
  <si>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</si>
  <si>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</si>
  <si>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</si>
  <si>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</si>
  <si>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</si>
  <si>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</si>
  <si>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</si>
  <si>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</si>
  <si>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</si>
  <si>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</si>
  <si>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</si>
  <si>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</si>
  <si>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</si>
  <si>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</si>
  <si>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</si>
  <si>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</si>
  <si>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</si>
  <si>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</si>
  <si>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</si>
  <si>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</si>
  <si>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</si>
  <si>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</si>
  <si>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</si>
  <si>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</si>
  <si>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</si>
  <si>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</si>
  <si>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</si>
  <si>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</si>
  <si>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</si>
  <si>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</si>
  <si>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</si>
  <si>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</si>
  <si>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</si>
  <si>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</si>
  <si>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</si>
  <si>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</si>
  <si>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</si>
  <si>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</si>
  <si>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</si>
  <si>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</si>
  <si>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</si>
  <si>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</si>
  <si>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</si>
  <si>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</si>
  <si>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</si>
  <si>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</si>
  <si>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</si>
  <si>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</si>
  <si>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</si>
  <si>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</si>
  <si>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</si>
  <si>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</si>
  <si>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</si>
  <si>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</si>
  <si>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</si>
  <si>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</si>
  <si>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</si>
  <si>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</si>
  <si>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</si>
  <si>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</si>
  <si>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</si>
  <si>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</si>
  <si>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</si>
  <si>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</si>
  <si>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</si>
  <si>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</si>
  <si>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</si>
  <si>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</si>
  <si>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</si>
  <si>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</si>
  <si>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</si>
  <si>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</si>
  <si>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</si>
  <si>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</si>
  <si>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</si>
  <si>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</si>
  <si>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</si>
  <si>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</si>
  <si>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</si>
  <si>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</si>
  <si>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</si>
  <si>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</si>
  <si>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</si>
  <si>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</si>
  <si>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</si>
  <si>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</si>
  <si>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</si>
  <si>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</si>
  <si>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</si>
  <si>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</si>
  <si>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</si>
  <si>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</si>
  <si>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</si>
  <si>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</si>
  <si>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</si>
  <si>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</si>
  <si>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</si>
  <si>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</si>
  <si>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</si>
  <si>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</si>
  <si>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</si>
  <si>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</si>
  <si>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</si>
  <si>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</si>
  <si>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</si>
  <si>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</si>
  <si>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</si>
  <si>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</si>
  <si>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</si>
  <si>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</si>
  <si>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</si>
  <si>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</si>
  <si>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</si>
  <si>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</si>
  <si>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</si>
  <si>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</si>
  <si>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</si>
  <si>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</si>
  <si>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</si>
  <si>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</si>
  <si>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</si>
  <si>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</si>
  <si>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</si>
  <si>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</si>
  <si>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</si>
  <si>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</si>
  <si>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</si>
  <si>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</si>
  <si>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</si>
  <si>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</si>
  <si>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</si>
  <si>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</si>
  <si>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</si>
  <si>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</si>
  <si>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</si>
  <si>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</si>
  <si>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</si>
  <si>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</si>
  <si>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</si>
  <si>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</si>
  <si>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</si>
  <si>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</si>
  <si>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</si>
  <si>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</si>
  <si>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</si>
  <si>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</si>
  <si>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</si>
  <si>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</si>
  <si>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</si>
  <si>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</si>
  <si>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</si>
  <si>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</si>
  <si>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</si>
  <si>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</si>
  <si>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</si>
  <si>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</si>
  <si>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</si>
  <si>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</si>
  <si>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</si>
  <si>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</si>
  <si>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</si>
  <si>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</si>
  <si>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</si>
  <si>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</si>
  <si>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</si>
  <si>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</si>
  <si>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</si>
  <si>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</si>
  <si>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</si>
  <si>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</si>
  <si>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</si>
  <si>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</si>
  <si>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</si>
  <si>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</si>
  <si>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</si>
  <si>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</si>
  <si>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</si>
  <si>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</si>
  <si>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</si>
  <si>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</si>
  <si>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</si>
  <si>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</si>
  <si>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</si>
  <si>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</si>
  <si>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</si>
  <si>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</si>
  <si>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</si>
  <si>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</si>
  <si>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</si>
  <si>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</si>
  <si>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</si>
  <si>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</si>
  <si>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</si>
  <si>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</si>
  <si>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</si>
  <si>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</si>
  <si>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</si>
  <si>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</si>
  <si>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</si>
  <si>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</si>
  <si>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</si>
  <si>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</si>
  <si>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</si>
  <si>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</si>
  <si>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</si>
  <si>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</si>
  <si>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</si>
  <si>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</si>
  <si>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</si>
  <si>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</si>
  <si>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</si>
  <si>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</si>
  <si>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</si>
  <si>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</si>
  <si>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</si>
  <si>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</si>
  <si>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</si>
  <si>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</si>
  <si>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</si>
  <si>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</si>
  <si>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</si>
  <si>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</si>
  <si>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</si>
  <si>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</si>
  <si>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</si>
  <si>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</si>
  <si>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</si>
  <si>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</si>
  <si>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</si>
  <si>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</si>
  <si>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</si>
  <si>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</si>
  <si>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</si>
  <si>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</si>
  <si>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</si>
  <si>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</si>
  <si>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</si>
  <si>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</si>
  <si>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</si>
  <si>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</si>
  <si>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</si>
  <si>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</si>
  <si>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</si>
  <si>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</si>
  <si>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</si>
  <si>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</si>
  <si>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</si>
  <si>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</si>
  <si>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</si>
  <si>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</si>
  <si>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</si>
  <si>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</si>
  <si>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</si>
  <si>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</si>
  <si>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</si>
  <si>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</si>
  <si>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</si>
  <si>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</si>
  <si>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</si>
  <si>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</si>
  <si>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</si>
  <si>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</si>
  <si>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</si>
  <si>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</si>
  <si>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</si>
  <si>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</si>
  <si>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</si>
  <si>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</si>
  <si>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</si>
  <si>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</si>
  <si>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</si>
  <si>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</si>
  <si>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</si>
  <si>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</si>
  <si>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</si>
  <si>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</si>
  <si>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</si>
  <si>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</si>
  <si>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</si>
  <si>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</si>
  <si>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</si>
  <si>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</si>
  <si>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</si>
  <si>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</si>
  <si>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</si>
  <si>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</si>
  <si>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</si>
  <si>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</si>
  <si>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</si>
  <si>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</si>
  <si>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</si>
  <si>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</si>
  <si>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</si>
  <si>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</si>
  <si>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</si>
  <si>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</si>
  <si>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</si>
  <si>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</si>
  <si>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</si>
  <si>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</si>
  <si>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</si>
  <si>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</si>
  <si>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</si>
  <si>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</si>
  <si>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</si>
  <si>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</si>
  <si>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</si>
  <si>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</si>
  <si>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</si>
  <si>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</si>
  <si>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</si>
  <si>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</si>
  <si>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</si>
  <si>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</si>
  <si>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</si>
  <si>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</si>
  <si>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</si>
  <si>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</si>
  <si>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</si>
  <si>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</si>
  <si>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</si>
  <si>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</si>
  <si>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</si>
  <si>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</si>
  <si>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</si>
  <si>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</si>
  <si>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</si>
  <si>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</si>
  <si>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</si>
  <si>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</si>
  <si>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</si>
  <si>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</si>
  <si>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</si>
  <si>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</si>
  <si>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</si>
  <si>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</si>
  <si>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</si>
  <si>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</si>
  <si>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</si>
  <si>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</si>
  <si>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</si>
  <si>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</si>
  <si>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</si>
  <si>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</si>
  <si>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</si>
  <si>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</si>
  <si>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</si>
  <si>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</si>
  <si>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</si>
  <si>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</si>
  <si>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</si>
  <si>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</si>
  <si>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</si>
  <si>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</si>
  <si>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</si>
  <si>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</si>
  <si>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</si>
  <si>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</si>
  <si>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</si>
  <si>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</si>
  <si>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</si>
  <si>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</si>
  <si>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</si>
  <si>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</si>
  <si>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</si>
  <si>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</si>
  <si>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</si>
  <si>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</si>
  <si>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</si>
  <si>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</si>
  <si>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</si>
  <si>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</si>
  <si>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</si>
  <si>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</si>
  <si>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</si>
  <si>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</si>
  <si>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</si>
  <si>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</si>
  <si>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</si>
  <si>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</si>
  <si>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</si>
  <si>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</si>
  <si>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</si>
  <si>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</si>
  <si>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</si>
  <si>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</si>
  <si>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</si>
  <si>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</si>
  <si>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</si>
  <si>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</si>
  <si>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</si>
  <si>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</si>
  <si>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</si>
  <si>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</si>
  <si>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</si>
  <si>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</si>
  <si>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</si>
  <si>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</si>
  <si>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</si>
  <si>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</si>
  <si>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</si>
  <si>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</si>
  <si>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</si>
  <si>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</si>
  <si>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</si>
  <si>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</si>
  <si>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</si>
  <si>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</si>
  <si>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</si>
  <si>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</si>
  <si>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</si>
  <si>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</si>
  <si>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</si>
  <si>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</si>
  <si>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</si>
  <si>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</si>
  <si>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</si>
  <si>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</si>
  <si>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</si>
  <si>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</si>
  <si>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</si>
  <si>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</si>
  <si>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</si>
  <si>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</si>
  <si>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</si>
  <si>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</si>
  <si>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</si>
  <si>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</si>
  <si>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</si>
  <si>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</si>
  <si>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</si>
  <si>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</si>
  <si>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</si>
  <si>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</si>
  <si>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</si>
  <si>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</si>
  <si>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</si>
  <si>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</si>
  <si>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</si>
  <si>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</si>
  <si>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</si>
  <si>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</si>
  <si>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</si>
  <si>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</si>
  <si>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</si>
  <si>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</si>
  <si>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</si>
  <si>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</si>
  <si>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</si>
  <si>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</si>
  <si>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</si>
  <si>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</si>
  <si>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</si>
  <si>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</si>
  <si>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</si>
  <si>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</si>
  <si>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</si>
  <si>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</si>
  <si>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</si>
  <si>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</si>
  <si>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</si>
  <si>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</si>
  <si>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</si>
  <si>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</si>
  <si>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</si>
  <si>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</si>
  <si>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</si>
  <si>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</si>
  <si>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</si>
  <si>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</si>
  <si>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</si>
  <si>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</si>
  <si>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</si>
  <si>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</si>
  <si>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</si>
  <si>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</si>
  <si>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</si>
  <si>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</si>
  <si>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</si>
  <si>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</si>
  <si>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</si>
  <si>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</si>
  <si>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</si>
  <si>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</si>
  <si>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</si>
  <si>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</si>
  <si>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</si>
  <si>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</si>
  <si>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</si>
  <si>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</si>
  <si>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</si>
  <si>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</si>
  <si>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</si>
  <si>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</si>
  <si>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</si>
  <si>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</si>
  <si>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</si>
  <si>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</si>
  <si>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</si>
  <si>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</si>
  <si>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</si>
  <si>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</si>
  <si>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</si>
  <si>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</si>
  <si>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</si>
  <si>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</si>
  <si>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</si>
  <si>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</si>
  <si>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</si>
  <si>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</si>
  <si>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</si>
  <si>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</si>
  <si>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</si>
  <si>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</si>
  <si>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</si>
  <si>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</si>
  <si>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</si>
  <si>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</si>
  <si>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</si>
  <si>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</si>
  <si>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</si>
  <si>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</si>
  <si>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</si>
  <si>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</si>
  <si>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</si>
  <si>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</si>
  <si>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</si>
  <si>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</si>
  <si>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</si>
  <si>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</si>
  <si>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</si>
  <si>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</si>
  <si>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</si>
  <si>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</si>
  <si>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</si>
  <si>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</si>
  <si>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</si>
  <si>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</si>
  <si>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</si>
  <si>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</si>
  <si>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</si>
  <si>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</si>
  <si>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</si>
  <si>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</si>
  <si>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</si>
  <si>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</si>
  <si>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</si>
  <si>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</si>
  <si>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</si>
  <si>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</si>
  <si>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</si>
  <si>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</si>
  <si>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</si>
  <si>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</si>
  <si>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</si>
  <si>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</si>
  <si>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</si>
  <si>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</si>
  <si>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</si>
  <si>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</si>
  <si>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</si>
  <si>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</si>
  <si>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</si>
  <si>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</si>
  <si>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</si>
  <si>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</si>
  <si>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</si>
  <si>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</si>
  <si>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</si>
  <si>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</si>
  <si>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</si>
  <si>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</si>
  <si>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</si>
  <si>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</si>
  <si>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</si>
  <si>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</si>
  <si>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</si>
  <si>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</si>
  <si>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</si>
  <si>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</si>
  <si>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</si>
  <si>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</si>
  <si>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</si>
  <si>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</si>
  <si>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</si>
  <si>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</si>
  <si>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</si>
  <si>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</si>
  <si>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</si>
  <si>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</si>
  <si>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</si>
  <si>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</si>
  <si>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</si>
  <si>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</si>
  <si>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</si>
  <si>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</si>
  <si>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</si>
  <si>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</si>
  <si>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</si>
  <si>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</si>
  <si>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</si>
  <si>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</si>
  <si>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</si>
  <si>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</si>
  <si>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</si>
  <si>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</si>
  <si>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</si>
  <si>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</si>
  <si>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</si>
  <si>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</si>
  <si>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</si>
  <si>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</si>
  <si>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</si>
  <si>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</si>
  <si>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</si>
  <si>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</si>
  <si>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</si>
  <si>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</si>
  <si>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</si>
  <si>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</si>
  <si>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</si>
  <si>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</si>
  <si>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</si>
  <si>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</si>
  <si>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</si>
  <si>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</si>
  <si>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</si>
  <si>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</si>
  <si>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</si>
  <si>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</si>
  <si>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</si>
  <si>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</si>
  <si>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</si>
  <si>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</si>
  <si>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</si>
  <si>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</si>
  <si>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</si>
  <si>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</si>
  <si>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</si>
  <si>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</si>
  <si>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</si>
  <si>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</si>
  <si>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</si>
  <si>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</si>
  <si>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</si>
  <si>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</si>
  <si>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</si>
  <si>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</si>
  <si>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</si>
  <si>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</si>
  <si>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</si>
  <si>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</si>
  <si>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</si>
  <si>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</si>
  <si>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</si>
  <si>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</si>
  <si>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</si>
  <si>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</si>
  <si>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</si>
  <si>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</si>
  <si>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</si>
  <si>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</si>
  <si>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</si>
  <si>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</si>
  <si>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</si>
  <si>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</si>
  <si>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</si>
  <si>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</si>
  <si>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</si>
  <si>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</si>
  <si>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</si>
  <si>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</si>
  <si>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</si>
  <si>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</si>
  <si>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</si>
  <si>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</si>
  <si>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</si>
  <si>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</si>
  <si>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</si>
  <si>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</si>
  <si>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</si>
  <si>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</si>
  <si>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</si>
  <si>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</si>
  <si>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</si>
  <si>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</si>
  <si>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</si>
  <si>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</si>
  <si>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</si>
  <si>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</si>
  <si>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</si>
  <si>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</si>
  <si>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</si>
  <si>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</si>
  <si>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</si>
  <si>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</si>
  <si>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</si>
  <si>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</si>
  <si>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</si>
  <si>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</si>
  <si>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</si>
  <si>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</si>
  <si>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</si>
  <si>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</si>
  <si>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</si>
  <si>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</si>
  <si>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</si>
  <si>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</si>
  <si>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</si>
  <si>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</si>
  <si>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</si>
  <si>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</si>
  <si>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</si>
  <si>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</si>
  <si>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</si>
  <si>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</si>
  <si>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</si>
  <si>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</si>
  <si>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</si>
  <si>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</si>
  <si>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</si>
  <si>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</si>
  <si>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</si>
  <si>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</si>
  <si>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</si>
  <si>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</si>
  <si>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</si>
  <si>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</si>
  <si>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</si>
  <si>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</si>
  <si>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</si>
  <si>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</si>
  <si>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</si>
  <si>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</si>
  <si>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</si>
  <si>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</si>
  <si>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</si>
  <si>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</si>
  <si>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</si>
  <si>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</si>
  <si>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</si>
  <si>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</si>
  <si>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</si>
  <si>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</si>
  <si>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</si>
  <si>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</si>
  <si>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</si>
  <si>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</si>
  <si>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</si>
  <si>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</si>
  <si>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</si>
  <si>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</si>
  <si>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</si>
  <si>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</si>
  <si>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</si>
  <si>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</si>
  <si>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</si>
  <si>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</si>
  <si>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</si>
  <si>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</si>
  <si>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</si>
  <si>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</si>
  <si>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</si>
  <si>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</si>
  <si>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</si>
  <si>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</si>
  <si>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</si>
  <si>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</si>
  <si>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</si>
  <si>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</si>
  <si>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</si>
  <si>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</si>
  <si>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</si>
  <si>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</si>
  <si>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</si>
  <si>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</si>
  <si>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</si>
  <si>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</si>
  <si>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</si>
  <si>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</si>
  <si>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</si>
  <si>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</si>
  <si>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</si>
  <si>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</si>
  <si>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</si>
  <si>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</si>
  <si>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</si>
  <si>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</si>
  <si>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</si>
  <si>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</si>
  <si>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</si>
  <si>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</si>
  <si>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</si>
  <si>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</si>
  <si>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</si>
  <si>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</si>
  <si>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</si>
  <si>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</si>
  <si>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</si>
  <si>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</si>
  <si>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</si>
  <si>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</si>
  <si>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</si>
  <si>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</si>
  <si>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</si>
  <si>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</si>
  <si>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</si>
  <si>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</si>
  <si>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</si>
  <si>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</si>
  <si>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</si>
  <si>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</si>
  <si>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</si>
  <si>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</si>
  <si>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</si>
  <si>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</si>
  <si>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</si>
  <si>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</si>
  <si>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</si>
  <si>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</si>
  <si>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</si>
  <si>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</si>
  <si>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</si>
  <si>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</si>
  <si>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</si>
  <si>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</si>
  <si>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</si>
  <si>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</si>
  <si>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</si>
  <si>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</si>
  <si>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</si>
  <si>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</si>
  <si>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</si>
  <si>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</si>
  <si>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</si>
  <si>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</si>
  <si>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</si>
  <si>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</si>
  <si>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</si>
  <si>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</si>
  <si>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</si>
  <si>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</si>
  <si>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</si>
  <si>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</si>
  <si>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</si>
  <si>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</si>
  <si>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</si>
  <si>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</si>
  <si>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</si>
  <si>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</si>
  <si>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</si>
  <si>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</si>
  <si>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</si>
  <si>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</si>
  <si>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</si>
  <si>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</si>
  <si>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</si>
  <si>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</si>
  <si>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</si>
  <si>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</si>
  <si>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</si>
  <si>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</si>
  <si>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</si>
  <si>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</si>
  <si>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</si>
  <si>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</si>
  <si>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</si>
  <si>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</si>
  <si>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</si>
  <si>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</si>
  <si>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</si>
  <si>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</si>
  <si>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</si>
  <si>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</si>
  <si>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</si>
  <si>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</si>
  <si>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</si>
  <si>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</si>
  <si>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</si>
  <si>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</si>
  <si>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</si>
  <si>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</si>
  <si>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</si>
  <si>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</si>
  <si>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</si>
  <si>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</si>
  <si>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</si>
  <si>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</si>
  <si>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</si>
  <si>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</si>
  <si>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</si>
  <si>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</si>
  <si>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</si>
  <si>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</si>
  <si>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</si>
  <si>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</si>
  <si>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</si>
  <si>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</si>
  <si>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</si>
  <si>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</si>
  <si>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</si>
  <si>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</si>
  <si>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</si>
  <si>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</si>
  <si>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</si>
  <si>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</si>
  <si>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</si>
  <si>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</si>
  <si>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</si>
  <si>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</si>
  <si>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</si>
  <si>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</si>
  <si>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</si>
  <si>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</si>
  <si>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</si>
  <si>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</si>
  <si>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</si>
  <si>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</si>
  <si>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</si>
  <si>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</si>
  <si>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</si>
  <si>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</si>
  <si>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</si>
  <si>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</si>
  <si>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</si>
  <si>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</si>
  <si>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</si>
  <si>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</si>
  <si>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</si>
  <si>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</si>
  <si>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</si>
  <si>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</si>
  <si>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</si>
  <si>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</si>
  <si>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</si>
  <si>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</si>
  <si>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</si>
  <si>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</si>
  <si>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</si>
  <si>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</si>
  <si>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</si>
  <si>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</si>
  <si>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</si>
  <si>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</si>
  <si>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</si>
  <si>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</si>
  <si>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</si>
  <si>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</si>
  <si>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</si>
  <si>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</si>
  <si>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</si>
  <si>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</si>
  <si>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</si>
  <si>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</si>
  <si>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</si>
  <si>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</si>
  <si>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</si>
  <si>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</si>
  <si>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</si>
  <si>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</si>
  <si>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</si>
  <si>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</si>
  <si>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</si>
  <si>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</si>
  <si>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</si>
  <si>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</si>
  <si>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</si>
  <si>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</si>
  <si>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</si>
  <si>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</si>
  <si>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</si>
  <si>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</si>
  <si>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</si>
  <si>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</si>
  <si>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</si>
  <si>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</si>
  <si>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</si>
  <si>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</si>
  <si>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</si>
  <si>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</si>
  <si>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</si>
  <si>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</si>
  <si>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</si>
  <si>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</si>
  <si>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</si>
  <si>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</si>
  <si>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</si>
  <si>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</si>
  <si>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</si>
  <si>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</si>
  <si>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</si>
  <si>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</si>
  <si>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</si>
  <si>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</si>
  <si>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</si>
  <si>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</si>
  <si>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</si>
  <si>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</si>
  <si>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</si>
  <si>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</si>
  <si>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</si>
  <si>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</si>
  <si>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</si>
  <si>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</si>
  <si>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</si>
  <si>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</si>
  <si>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</si>
  <si>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</si>
  <si>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</si>
  <si>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</si>
  <si>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</si>
  <si>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</si>
  <si>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</si>
  <si>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</si>
  <si>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</si>
  <si>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</si>
  <si>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</si>
  <si>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</si>
  <si>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</si>
  <si>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</si>
  <si>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</si>
  <si>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</si>
  <si>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</si>
  <si>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</si>
  <si>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</si>
  <si>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</si>
  <si>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</si>
  <si>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</si>
  <si>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</si>
  <si>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</si>
  <si>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</si>
  <si>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</si>
  <si>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</si>
  <si>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</si>
  <si>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</si>
  <si>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</si>
  <si>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</si>
  <si>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</si>
  <si>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</si>
  <si>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</si>
  <si>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</si>
  <si>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</si>
  <si>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</si>
  <si>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</si>
  <si>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</si>
  <si>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</si>
  <si>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</si>
  <si>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</si>
  <si>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</si>
  <si>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</si>
  <si>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</si>
  <si>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</si>
  <si>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</si>
  <si>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</si>
  <si>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</si>
  <si>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</si>
  <si>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</si>
  <si>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</si>
  <si>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</si>
  <si>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</si>
  <si>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</si>
  <si>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</si>
  <si>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</si>
  <si>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</si>
  <si>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</si>
  <si>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</si>
  <si>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</si>
  <si>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</si>
  <si>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</si>
  <si>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</si>
  <si>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</si>
  <si>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</si>
  <si>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</si>
  <si>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</si>
  <si>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</si>
  <si>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</si>
  <si>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</si>
  <si>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</si>
  <si>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</si>
  <si>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</si>
  <si>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</si>
  <si>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</si>
  <si>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</si>
  <si>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</si>
  <si>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</si>
  <si>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</si>
  <si>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</si>
  <si>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</si>
  <si>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</si>
  <si>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</si>
  <si>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</si>
  <si>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</si>
  <si>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</si>
  <si>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</si>
  <si>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</si>
  <si>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</si>
  <si>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</si>
  <si>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</si>
  <si>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</si>
  <si>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</si>
  <si>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</si>
  <si>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</si>
  <si>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</si>
  <si>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</si>
  <si>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</si>
  <si>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</si>
  <si>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</si>
  <si>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</si>
  <si>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</si>
  <si>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</si>
  <si>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</si>
  <si>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</si>
  <si>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</si>
  <si>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</si>
  <si>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</si>
  <si>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</si>
  <si>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</si>
  <si>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</si>
  <si>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</si>
  <si>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</si>
  <si>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</si>
  <si>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</si>
  <si>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</si>
  <si>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</si>
  <si>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</si>
  <si>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</si>
  <si>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</si>
  <si>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</si>
  <si>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</si>
  <si>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</si>
  <si>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</si>
  <si>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</si>
  <si>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</si>
  <si>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</si>
  <si>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</si>
  <si>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</si>
  <si>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</si>
  <si>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</si>
  <si>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</si>
  <si>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</si>
  <si>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</si>
  <si>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</si>
  <si>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</si>
  <si>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</si>
  <si>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</si>
  <si>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</si>
  <si>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</si>
  <si>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</si>
  <si>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</si>
  <si>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</si>
  <si>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</si>
  <si>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</si>
  <si>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</si>
  <si>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</si>
  <si>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</si>
  <si>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</si>
  <si>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</si>
  <si>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</si>
  <si>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</si>
  <si>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</si>
  <si>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</si>
  <si>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</si>
  <si>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</si>
  <si>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</si>
  <si>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</si>
  <si>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</si>
  <si>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</si>
  <si>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</si>
  <si>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</si>
  <si>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</si>
  <si>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</si>
  <si>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</si>
  <si>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</si>
  <si>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</si>
  <si>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</si>
  <si>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</si>
  <si>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</si>
  <si>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</si>
  <si>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</si>
  <si>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</si>
  <si>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</si>
  <si>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</si>
  <si>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</si>
  <si>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</si>
  <si>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</si>
  <si>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</si>
  <si>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</si>
  <si>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</si>
  <si>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</si>
  <si>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</si>
  <si>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</si>
  <si>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</si>
  <si>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</si>
  <si>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</si>
  <si>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</si>
  <si>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</si>
  <si>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</si>
  <si>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</si>
  <si>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</si>
  <si>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</si>
  <si>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</si>
  <si>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</si>
  <si>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</si>
  <si>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</si>
  <si>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</si>
  <si>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</si>
  <si>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</si>
  <si>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</si>
  <si>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</si>
  <si>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</si>
  <si>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</si>
  <si>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</si>
  <si>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</si>
  <si>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</si>
  <si>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</si>
  <si>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</si>
  <si>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</si>
  <si>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</si>
  <si>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</si>
  <si>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</si>
  <si>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</si>
  <si>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</si>
  <si>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</si>
  <si>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</si>
  <si>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</si>
  <si>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</si>
  <si>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</si>
  <si>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</si>
  <si>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</si>
  <si>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</si>
  <si>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</si>
  <si>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</si>
  <si>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</si>
  <si>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</si>
  <si>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</si>
  <si>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</si>
  <si>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</si>
  <si>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</si>
  <si>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</si>
  <si>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</si>
  <si>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</si>
  <si>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</si>
  <si>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</si>
  <si>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</si>
  <si>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</si>
  <si>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</si>
  <si>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</si>
  <si>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</si>
  <si>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</si>
  <si>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</si>
  <si>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</si>
  <si>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</si>
  <si>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</si>
  <si>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</si>
  <si>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</si>
  <si>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</si>
  <si>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</si>
  <si>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</si>
  <si>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</si>
  <si>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</si>
  <si>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</si>
  <si>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</si>
  <si>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</si>
  <si>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</si>
  <si>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</si>
  <si>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</si>
  <si>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</si>
  <si>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</si>
  <si>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</si>
  <si>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</si>
  <si>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</si>
  <si>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</si>
  <si>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</si>
  <si>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</si>
  <si>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</si>
  <si>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</si>
  <si>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</si>
  <si>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</si>
  <si>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</si>
  <si>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</si>
  <si>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</si>
  <si>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</si>
  <si>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</si>
  <si>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</si>
  <si>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</si>
  <si>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</si>
  <si>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</si>
  <si>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</si>
  <si>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</si>
  <si>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</si>
  <si>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</si>
  <si>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</si>
  <si>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</si>
  <si>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</si>
  <si>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</si>
  <si>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</si>
  <si>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</si>
  <si>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</si>
  <si>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</si>
  <si>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</si>
  <si>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</si>
  <si>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</si>
  <si>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</si>
  <si>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</si>
  <si>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</si>
  <si>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</si>
  <si>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</si>
  <si>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</si>
  <si>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</si>
  <si>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</si>
  <si>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</si>
  <si>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</si>
  <si>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</si>
  <si>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</si>
  <si>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</si>
  <si>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</si>
  <si>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</si>
  <si>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</si>
  <si>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</si>
  <si>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</si>
  <si>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</si>
  <si>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</si>
  <si>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</si>
  <si>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</si>
  <si>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</si>
  <si>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</si>
  <si>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</si>
  <si>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</si>
  <si>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</si>
  <si>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</si>
  <si>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</si>
  <si>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</si>
  <si>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</si>
  <si>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</si>
  <si>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</si>
  <si>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</si>
  <si>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</si>
  <si>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</si>
  <si>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</si>
  <si>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</si>
  <si>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</si>
  <si>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</si>
  <si>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</si>
  <si>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</si>
  <si>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</si>
  <si>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</si>
  <si>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</si>
  <si>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</si>
  <si>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</si>
  <si>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</si>
  <si>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</si>
  <si>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</si>
  <si>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</si>
  <si>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</si>
  <si>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</si>
  <si>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</si>
  <si>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</si>
  <si>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</si>
  <si>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</si>
  <si>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</si>
  <si>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</si>
  <si>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</si>
  <si>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</si>
  <si>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</si>
  <si>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</si>
  <si>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</si>
  <si>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</si>
  <si>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</si>
  <si>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</si>
  <si>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</si>
  <si>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</si>
  <si>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</si>
  <si>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</si>
  <si>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</si>
  <si>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</si>
  <si>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</si>
  <si>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</si>
  <si>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</si>
  <si>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</si>
  <si>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</si>
  <si>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</si>
  <si>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</si>
  <si>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</si>
  <si>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</si>
  <si>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</si>
  <si>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</si>
  <si>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</si>
  <si>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</si>
  <si>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</si>
  <si>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</si>
  <si>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</si>
  <si>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</si>
  <si>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</si>
  <si>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</si>
  <si>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</si>
  <si>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</si>
  <si>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</si>
  <si>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</si>
  <si>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</si>
  <si>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</si>
  <si>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</si>
  <si>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</si>
  <si>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</si>
  <si>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</si>
  <si>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</si>
  <si>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</si>
  <si>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</si>
  <si>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</si>
  <si>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</si>
  <si>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</si>
  <si>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</si>
  <si>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</si>
  <si>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</si>
  <si>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</si>
  <si>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</si>
  <si>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</si>
  <si>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</si>
  <si>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</si>
  <si>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</si>
  <si>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</si>
  <si>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</si>
  <si>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</si>
  <si>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</si>
  <si>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</si>
  <si>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</si>
  <si>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</si>
  <si>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</si>
  <si>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</si>
  <si>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</si>
  <si>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</si>
  <si>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</si>
  <si>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</si>
  <si>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</si>
  <si>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</si>
  <si>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</si>
  <si>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</si>
  <si>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</si>
  <si>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</si>
  <si>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</si>
  <si>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</si>
  <si>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</si>
  <si>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</si>
  <si>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</si>
  <si>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</si>
  <si>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</si>
  <si>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</si>
  <si>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</si>
  <si>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</si>
  <si>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</si>
  <si>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</si>
  <si>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</si>
  <si>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</si>
  <si>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</si>
  <si>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</si>
  <si>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</si>
  <si>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</si>
  <si>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</si>
  <si>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</si>
  <si>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</si>
  <si>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</si>
  <si>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</si>
  <si>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</si>
  <si>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</si>
  <si>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</si>
  <si>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</si>
  <si>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</si>
  <si>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</si>
  <si>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</si>
  <si>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</si>
  <si>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</si>
  <si>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</si>
  <si>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</si>
  <si>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</si>
  <si>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</si>
  <si>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</si>
  <si>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</si>
  <si>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</si>
  <si>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</si>
  <si>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</si>
  <si>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</si>
  <si>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</si>
  <si>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</si>
  <si>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</si>
  <si>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</si>
  <si>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</si>
  <si>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</si>
  <si>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</si>
  <si>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</si>
  <si>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</si>
  <si>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</si>
  <si>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</si>
  <si>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</si>
  <si>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</si>
  <si>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</si>
  <si>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</si>
  <si>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</si>
  <si>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</si>
  <si>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</si>
  <si>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</si>
  <si>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</si>
  <si>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</si>
  <si>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</si>
  <si>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</si>
  <si>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</si>
  <si>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</si>
  <si>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</si>
  <si>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</si>
  <si>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</si>
  <si>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</si>
  <si>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</si>
  <si>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</si>
  <si>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</si>
  <si>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</si>
  <si>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</si>
  <si>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</si>
  <si>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</si>
  <si>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</si>
  <si>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</si>
  <si>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</si>
  <si>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</si>
  <si>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</si>
  <si>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</si>
  <si>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</si>
  <si>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</si>
  <si>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</si>
  <si>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</si>
  <si>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</si>
  <si>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</si>
  <si>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</si>
  <si>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</si>
  <si>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</si>
  <si>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</si>
  <si>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</si>
  <si>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</si>
  <si>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</si>
  <si>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</si>
  <si>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</si>
  <si>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</si>
  <si>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</si>
  <si>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</si>
  <si>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</si>
  <si>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</si>
  <si>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</si>
  <si>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</si>
  <si>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</si>
  <si>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</si>
  <si>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</si>
  <si>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</si>
  <si>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</si>
  <si>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</si>
  <si>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</si>
  <si>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</si>
  <si>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</si>
  <si>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</si>
  <si>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</si>
  <si>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</si>
  <si>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</si>
  <si>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</si>
  <si>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</si>
  <si>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</si>
  <si>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</si>
  <si>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</si>
  <si>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</si>
  <si>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</si>
  <si>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</si>
  <si>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</si>
  <si>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</si>
  <si>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</si>
  <si>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</si>
  <si>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</si>
  <si>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</si>
  <si>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</si>
  <si>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</si>
  <si>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</si>
  <si>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</si>
  <si>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</si>
  <si>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</si>
  <si>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</si>
  <si>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</si>
  <si>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</si>
  <si>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</si>
  <si>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</si>
  <si>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</si>
  <si>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</si>
  <si>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</si>
  <si>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</si>
  <si>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</si>
  <si>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</si>
  <si>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</si>
  <si>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</si>
  <si>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</si>
  <si>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</si>
  <si>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</si>
  <si>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</si>
  <si>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</si>
  <si>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</si>
  <si>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</si>
  <si>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</si>
  <si>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</si>
  <si>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</si>
  <si>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</si>
  <si>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</si>
  <si>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</si>
  <si>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</si>
  <si>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</si>
  <si>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</si>
  <si>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</si>
  <si>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</si>
  <si>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</si>
  <si>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</si>
  <si>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</si>
  <si>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</si>
  <si>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</si>
  <si>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</si>
  <si>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</si>
  <si>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</si>
  <si>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</si>
  <si>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</si>
  <si>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</si>
  <si>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</si>
  <si>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</si>
  <si>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</si>
  <si>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</si>
  <si>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</si>
  <si>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</si>
  <si>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</si>
  <si>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</si>
  <si>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</si>
  <si>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</si>
  <si>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</si>
  <si>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</si>
  <si>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</si>
  <si>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</si>
  <si>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</si>
  <si>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</si>
  <si>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</si>
  <si>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</si>
  <si>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</si>
  <si>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</si>
  <si>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</si>
  <si>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</si>
  <si>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</si>
  <si>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</si>
  <si>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</si>
  <si>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</si>
  <si>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</si>
  <si>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</si>
  <si>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</si>
  <si>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</si>
  <si>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</si>
  <si>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</si>
  <si>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</si>
  <si>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</si>
  <si>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</si>
  <si>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</si>
  <si>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</si>
  <si>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</si>
  <si>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</si>
  <si>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</si>
  <si>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</si>
  <si>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</si>
  <si>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</si>
  <si>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</si>
  <si>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</si>
  <si>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</si>
  <si>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</si>
  <si>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</si>
  <si>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</si>
  <si>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</si>
  <si>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</si>
  <si>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</si>
  <si>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</si>
  <si>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</si>
  <si>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</si>
  <si>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</si>
  <si>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</si>
  <si>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</si>
  <si>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</si>
  <si>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</si>
  <si>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</si>
  <si>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</si>
  <si>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</si>
  <si>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</si>
  <si>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</si>
  <si>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</si>
  <si>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</si>
  <si>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</si>
  <si>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</si>
  <si>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</si>
  <si>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</si>
  <si>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</si>
  <si>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</si>
  <si>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</si>
  <si>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</si>
  <si>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</si>
  <si>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</si>
  <si>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</si>
  <si>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</si>
  <si>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</si>
  <si>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</si>
  <si>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</si>
  <si>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</si>
  <si>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</si>
  <si>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</si>
  <si>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</si>
  <si>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</si>
  <si>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</si>
  <si>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</si>
  <si>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</si>
  <si>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</si>
  <si>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</si>
  <si>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</si>
  <si>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</si>
  <si>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</si>
  <si>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</si>
  <si>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</si>
  <si>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</si>
  <si>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</si>
  <si>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</si>
  <si>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</si>
  <si>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</si>
  <si>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</si>
  <si>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</si>
  <si>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</si>
  <si>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</si>
  <si>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</si>
  <si>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</si>
  <si>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</si>
  <si>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</si>
  <si>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</si>
  <si>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</si>
  <si>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</si>
  <si>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</si>
  <si>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</si>
  <si>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</si>
  <si>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</si>
  <si>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</si>
  <si>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</si>
  <si>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</si>
  <si>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</si>
  <si>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</si>
  <si>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</si>
  <si>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</si>
  <si>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</si>
  <si>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</si>
  <si>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</si>
  <si>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</si>
  <si>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</si>
  <si>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</si>
  <si>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</si>
  <si>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</si>
  <si>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</si>
  <si>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</si>
  <si>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</si>
  <si>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</si>
  <si>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</si>
  <si>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</si>
  <si>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</si>
  <si>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</si>
  <si>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</si>
  <si>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</si>
  <si>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</si>
  <si>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</si>
  <si>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</si>
  <si>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</si>
  <si>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</si>
  <si>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</si>
  <si>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</si>
  <si>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</si>
  <si>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</si>
  <si>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</si>
  <si>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</si>
  <si>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</si>
  <si>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</si>
  <si>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</si>
  <si>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</si>
  <si>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</si>
  <si>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</si>
  <si>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</si>
  <si>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</si>
  <si>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</si>
  <si>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</si>
  <si>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</si>
  <si>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</si>
  <si>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</si>
  <si>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</si>
  <si>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</si>
  <si>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</si>
  <si>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</si>
  <si>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</si>
  <si>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</si>
  <si>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</si>
  <si>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</si>
  <si>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</si>
  <si>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</si>
  <si>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</si>
  <si>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</si>
  <si>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</si>
  <si>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</si>
  <si>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</si>
  <si>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</si>
  <si>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</si>
  <si>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</si>
  <si>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</si>
  <si>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</si>
  <si>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</si>
  <si>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</si>
  <si>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</si>
  <si>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</si>
  <si>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</si>
  <si>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</si>
  <si>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</si>
  <si>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</si>
  <si>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</si>
  <si>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</si>
  <si>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</si>
  <si>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</si>
  <si>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</si>
  <si>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</si>
  <si>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</si>
  <si>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</si>
  <si>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</si>
  <si>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</si>
  <si>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</si>
  <si>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</si>
  <si>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</si>
  <si>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</si>
  <si>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</si>
  <si>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</si>
  <si>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</si>
  <si>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</si>
  <si>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</si>
  <si>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</si>
  <si>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</si>
  <si>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</si>
  <si>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</si>
  <si>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</si>
  <si>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</si>
  <si>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</si>
  <si>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</si>
  <si>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</si>
  <si>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</si>
  <si>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</si>
  <si>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</si>
  <si>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</si>
  <si>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</si>
  <si>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</si>
  <si>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</si>
  <si>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</si>
  <si>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</si>
  <si>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</si>
  <si>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</si>
  <si>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</si>
  <si>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</si>
  <si>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</si>
  <si>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</si>
  <si>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</si>
  <si>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</si>
  <si>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</si>
  <si>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</si>
  <si>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</si>
  <si>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</si>
  <si>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</si>
  <si>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</si>
  <si>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</si>
  <si>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</si>
  <si>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</si>
  <si>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</si>
  <si>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</si>
  <si>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</si>
  <si>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</si>
  <si>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</si>
  <si>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</si>
  <si>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</si>
  <si>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</si>
  <si>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</si>
  <si>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</si>
  <si>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</si>
  <si>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</si>
  <si>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</si>
  <si>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</si>
  <si>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</si>
  <si>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</si>
  <si>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</si>
  <si>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</si>
  <si>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</si>
  <si>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</si>
  <si>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</si>
  <si>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</si>
  <si>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</si>
  <si>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</si>
  <si>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</si>
  <si>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</si>
  <si>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</si>
  <si>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</si>
  <si>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</si>
  <si>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</si>
  <si>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</si>
  <si>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</si>
  <si>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</si>
  <si>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</si>
  <si>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</si>
  <si>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</si>
  <si>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</si>
  <si>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</si>
  <si>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</si>
  <si>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</si>
  <si>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</si>
  <si>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</si>
  <si>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</si>
  <si>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</si>
  <si>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</si>
  <si>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</si>
  <si>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</si>
  <si>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</si>
  <si>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</si>
  <si>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</si>
  <si>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</si>
  <si>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</si>
  <si>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</si>
  <si>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</si>
  <si>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</si>
  <si>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</si>
  <si>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</si>
  <si>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</si>
  <si>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</si>
  <si>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</si>
  <si>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</si>
  <si>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</si>
  <si>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</si>
  <si>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</si>
  <si>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</si>
  <si>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</si>
  <si>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</si>
  <si>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</si>
  <si>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</si>
  <si>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</si>
  <si>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</si>
  <si>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</si>
  <si>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</si>
  <si>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</si>
  <si>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</si>
  <si>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</si>
  <si>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</si>
  <si>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</si>
  <si>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</si>
  <si>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</si>
  <si>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</si>
  <si>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</si>
  <si>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</si>
  <si>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</si>
  <si>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</si>
  <si>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</si>
  <si>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</si>
  <si>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</si>
  <si>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</si>
  <si>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</si>
  <si>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</si>
  <si>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</si>
  <si>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</si>
  <si>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</si>
  <si>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</si>
  <si>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</si>
  <si>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</si>
  <si>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</si>
  <si>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</si>
  <si>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</si>
  <si>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</si>
  <si>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</si>
  <si>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</si>
  <si>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</si>
  <si>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</si>
  <si>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</si>
  <si>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</si>
  <si>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</si>
  <si>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</si>
  <si>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</si>
  <si>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</si>
  <si>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</si>
  <si>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</si>
  <si>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</si>
  <si>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</si>
  <si>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</si>
  <si>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</si>
  <si>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</si>
  <si>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</si>
  <si>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</si>
  <si>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</si>
  <si>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</si>
  <si>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</si>
  <si>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</si>
  <si>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</si>
  <si>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</si>
  <si>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</si>
  <si>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</si>
  <si>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</si>
  <si>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</si>
  <si>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</si>
  <si>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</si>
  <si>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</si>
  <si>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</si>
  <si>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</si>
  <si>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</si>
  <si>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</si>
  <si>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</si>
  <si>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</si>
  <si>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</si>
  <si>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</si>
  <si>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</si>
  <si>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</si>
  <si>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</si>
  <si>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</si>
  <si>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</si>
  <si>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</si>
  <si>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</si>
  <si>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</si>
  <si>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</si>
  <si>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</si>
  <si>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</si>
  <si>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</si>
  <si>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</si>
  <si>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</si>
  <si>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</si>
  <si>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</si>
  <si>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</si>
  <si>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</si>
  <si>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</si>
  <si>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</si>
  <si>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</si>
  <si>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</si>
  <si>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</si>
  <si>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</si>
  <si>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</si>
  <si>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</si>
  <si>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</si>
  <si>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</si>
  <si>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</si>
  <si>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</si>
  <si>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</si>
  <si>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</si>
  <si>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</si>
  <si>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</si>
  <si>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</si>
  <si>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</si>
  <si>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</si>
  <si>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</si>
  <si>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</si>
  <si>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</si>
  <si>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</si>
  <si>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</si>
  <si>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</si>
  <si>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</si>
  <si>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</si>
  <si>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</si>
  <si>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</si>
  <si>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</si>
  <si>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</si>
  <si>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</si>
  <si>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</si>
  <si>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</si>
  <si>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</si>
  <si>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</si>
  <si>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</si>
  <si>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</si>
  <si>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</si>
  <si>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</si>
  <si>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</si>
  <si>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</si>
  <si>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</si>
  <si>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</si>
  <si>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</si>
  <si>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</si>
  <si>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</si>
  <si>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</si>
  <si>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</si>
  <si>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</si>
  <si>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</si>
  <si>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</si>
  <si>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</si>
  <si>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</si>
  <si>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</si>
  <si>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</si>
  <si>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</si>
  <si>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</si>
  <si>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</si>
  <si>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</si>
  <si>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</si>
  <si>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</si>
  <si>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</si>
  <si>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</si>
  <si>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</si>
  <si>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</si>
  <si>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</si>
  <si>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</si>
  <si>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</si>
  <si>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</si>
  <si>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</si>
  <si>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</si>
  <si>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</si>
  <si>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</si>
  <si>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</si>
  <si>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</si>
  <si>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</si>
  <si>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</si>
  <si>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</si>
  <si>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</si>
  <si>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</si>
  <si>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</si>
  <si>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</si>
  <si>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</si>
  <si>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</si>
  <si>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</si>
  <si>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</si>
  <si>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</si>
  <si>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</si>
  <si>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</si>
  <si>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</si>
  <si>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</si>
  <si>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</si>
  <si>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</si>
  <si>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</si>
  <si>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</si>
  <si>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</si>
  <si>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</si>
  <si>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</si>
  <si>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</si>
  <si>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</si>
  <si>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</si>
  <si>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</si>
  <si>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</si>
  <si>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</si>
  <si>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</si>
  <si>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</si>
  <si>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</si>
  <si>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</si>
  <si>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</si>
  <si>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</si>
  <si>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</si>
  <si>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</si>
  <si>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</si>
  <si>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</si>
  <si>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</si>
  <si>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</si>
  <si>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</si>
  <si>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</si>
  <si>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</si>
  <si>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</si>
  <si>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</si>
  <si>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</si>
  <si>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</si>
  <si>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</si>
  <si>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</si>
  <si>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</si>
  <si>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</si>
  <si>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</si>
  <si>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</si>
  <si>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</si>
  <si>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</si>
  <si>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</si>
  <si>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</si>
  <si>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</si>
  <si>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</si>
  <si>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</si>
  <si>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</si>
  <si>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</si>
  <si>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</si>
  <si>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</si>
  <si>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</si>
  <si>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</si>
  <si>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</si>
  <si>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</si>
  <si>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</si>
  <si>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</si>
  <si>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</si>
  <si>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</si>
  <si>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</si>
  <si>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</si>
  <si>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</si>
  <si>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</si>
  <si>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</si>
  <si>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</si>
  <si>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</si>
  <si>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</si>
  <si>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</si>
  <si>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</si>
  <si>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</si>
  <si>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</si>
  <si>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</si>
  <si>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</si>
  <si>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</si>
  <si>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</si>
  <si>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</si>
  <si>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</si>
  <si>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</si>
  <si>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</si>
  <si>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</si>
  <si>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</si>
  <si>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</si>
  <si>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</si>
  <si>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</si>
  <si>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</si>
  <si>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</si>
  <si>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</si>
  <si>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</si>
  <si>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</si>
  <si>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</si>
  <si>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</si>
  <si>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</si>
  <si>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</si>
  <si>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</si>
  <si>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</si>
  <si>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</si>
  <si>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</si>
  <si>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</si>
  <si>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</si>
  <si>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</si>
  <si>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</si>
  <si>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</si>
  <si>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</si>
  <si>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</si>
  <si>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</si>
  <si>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</si>
  <si>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</si>
  <si>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</si>
  <si>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</si>
  <si>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</si>
  <si>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</si>
  <si>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</si>
  <si>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</si>
  <si>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</si>
  <si>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</si>
  <si>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</si>
  <si>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</si>
  <si>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</si>
  <si>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</si>
  <si>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</si>
  <si>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</si>
  <si>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</si>
  <si>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</si>
  <si>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</si>
  <si>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</si>
  <si>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</si>
  <si>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</si>
  <si>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</si>
  <si>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</si>
  <si>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</si>
  <si>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</si>
  <si>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</si>
  <si>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</si>
  <si>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</si>
  <si>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</si>
  <si>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</si>
  <si>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</si>
  <si>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</si>
  <si>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</si>
  <si>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</si>
  <si>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</si>
  <si>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</si>
  <si>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</si>
  <si>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</si>
  <si>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</si>
  <si>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</si>
  <si>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</si>
  <si>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</si>
  <si>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</si>
  <si>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</si>
  <si>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</si>
  <si>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</si>
  <si>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</si>
  <si>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</si>
  <si>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</si>
  <si>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</si>
  <si>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</si>
  <si>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</si>
  <si>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</si>
  <si>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</si>
  <si>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</si>
  <si>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</si>
  <si>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</si>
  <si>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</si>
  <si>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</si>
  <si>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</si>
  <si>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</si>
  <si>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</si>
  <si>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</si>
  <si>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</si>
  <si>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</si>
  <si>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</si>
  <si>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</si>
  <si>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</si>
  <si>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</si>
  <si>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</si>
  <si>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</si>
  <si>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</si>
  <si>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</si>
  <si>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</si>
  <si>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</si>
  <si>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</si>
  <si>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</si>
  <si>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</si>
  <si>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</si>
  <si>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</si>
  <si>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</si>
  <si>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</si>
  <si>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</si>
  <si>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</si>
  <si>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</si>
  <si>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</si>
  <si>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</si>
  <si>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</si>
  <si>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</si>
  <si>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</si>
  <si>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</si>
  <si>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</si>
  <si>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</si>
  <si>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</si>
  <si>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</si>
  <si>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</si>
  <si>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</si>
  <si>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</si>
  <si>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</si>
  <si>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</si>
  <si>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</si>
  <si>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</si>
  <si>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</si>
  <si>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</si>
  <si>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</si>
  <si>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</si>
  <si>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</si>
  <si>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</si>
  <si>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</si>
  <si>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</si>
  <si>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</si>
  <si>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</si>
  <si>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</si>
  <si>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</si>
  <si>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</si>
  <si>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</si>
  <si>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</si>
  <si>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</si>
  <si>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</si>
  <si>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</si>
  <si>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</si>
  <si>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</si>
  <si>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</si>
  <si>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</si>
  <si>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</si>
  <si>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</si>
  <si>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</si>
  <si>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</si>
  <si>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</si>
  <si>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</si>
  <si>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</si>
  <si>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</si>
  <si>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</si>
  <si>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</si>
  <si>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</si>
  <si>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</si>
  <si>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</si>
  <si>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</si>
  <si>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</si>
  <si>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</si>
  <si>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</si>
  <si>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</si>
  <si>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</si>
  <si>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</si>
  <si>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</si>
  <si>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</si>
  <si>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</si>
  <si>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</si>
  <si>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</si>
  <si>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</si>
  <si>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</si>
  <si>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</si>
  <si>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</si>
  <si>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</si>
  <si>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</si>
  <si>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</si>
  <si>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</si>
  <si>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</si>
  <si>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</si>
  <si>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</si>
  <si>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</si>
  <si>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</si>
  <si>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</si>
  <si>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</si>
  <si>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</si>
  <si>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</si>
  <si>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</si>
  <si>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</si>
  <si>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</si>
  <si>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</si>
  <si>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</si>
  <si>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</si>
  <si>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</si>
  <si>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</si>
  <si>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</si>
  <si>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</si>
  <si>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</si>
  <si>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</si>
  <si>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</si>
  <si>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</si>
  <si>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</si>
  <si>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</si>
  <si>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</si>
  <si>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</si>
  <si>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</si>
  <si>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</si>
  <si>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</si>
  <si>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</si>
  <si>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</si>
  <si>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</si>
  <si>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</si>
  <si>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</si>
  <si>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</si>
  <si>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</si>
  <si>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</si>
  <si>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</si>
  <si>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</si>
  <si>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</si>
  <si>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</si>
  <si>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</si>
  <si>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</si>
  <si>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</si>
  <si>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</si>
  <si>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</si>
  <si>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</si>
  <si>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</si>
  <si>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</si>
  <si>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</si>
  <si>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</si>
  <si>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</si>
  <si>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</si>
  <si>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</si>
  <si>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</si>
  <si>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</si>
  <si>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</si>
  <si>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</si>
  <si>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</si>
  <si>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</si>
  <si>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</si>
  <si>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</si>
  <si>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</si>
  <si>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</si>
  <si>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</si>
  <si>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</si>
  <si>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</si>
  <si>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</si>
  <si>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</si>
  <si>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</si>
  <si>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</si>
  <si>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</si>
  <si>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</si>
  <si>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</si>
  <si>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</si>
  <si>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</si>
  <si>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</si>
  <si>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</si>
  <si>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</si>
  <si>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</si>
  <si>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</si>
  <si>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</si>
  <si>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</si>
  <si>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</si>
  <si>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</si>
  <si>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</si>
  <si>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</si>
  <si>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</si>
  <si>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</si>
  <si>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</si>
  <si>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</si>
  <si>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</si>
  <si>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</si>
  <si>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</si>
  <si>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</si>
  <si>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</si>
  <si>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</si>
  <si>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</si>
  <si>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</si>
  <si>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</si>
  <si>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</si>
  <si>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</si>
  <si>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</si>
  <si>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</si>
  <si>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</si>
  <si>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</si>
  <si>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</si>
  <si>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</si>
  <si>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</si>
  <si>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</si>
  <si>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</si>
  <si>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</si>
  <si>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</si>
  <si>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</si>
  <si>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</si>
  <si>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</si>
  <si>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</si>
  <si>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</si>
  <si>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</si>
  <si>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</si>
  <si>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</si>
  <si>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</si>
  <si>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</si>
  <si>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</si>
  <si>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</si>
  <si>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</si>
  <si>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</si>
  <si>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</si>
  <si>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</si>
  <si>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</si>
  <si>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</si>
  <si>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</si>
  <si>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</si>
  <si>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</si>
  <si>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</si>
  <si>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</si>
  <si>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</si>
  <si>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</si>
  <si>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</si>
  <si>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</si>
  <si>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</si>
  <si>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</si>
  <si>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</si>
  <si>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</si>
  <si>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</si>
  <si>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</si>
  <si>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</si>
  <si>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</si>
  <si>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</si>
  <si>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</si>
  <si>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</si>
  <si>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</si>
  <si>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</si>
  <si>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</si>
  <si>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</si>
  <si>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</si>
  <si>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</si>
  <si>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</si>
  <si>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</si>
  <si>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</si>
  <si>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</si>
  <si>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</si>
  <si>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</si>
  <si>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</si>
  <si>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</si>
  <si>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</si>
  <si>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</si>
  <si>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</si>
  <si>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</si>
  <si>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</si>
  <si>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</si>
  <si>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</si>
  <si>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</si>
  <si>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</si>
  <si>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</si>
  <si>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</si>
  <si>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</si>
  <si>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</si>
  <si>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</si>
  <si>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</si>
  <si>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</si>
  <si>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</si>
  <si>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</si>
  <si>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</si>
  <si>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</si>
  <si>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</si>
  <si>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</si>
  <si>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</si>
  <si>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</si>
  <si>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</si>
  <si>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</si>
  <si>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</si>
  <si>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</si>
  <si>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</si>
  <si>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</si>
  <si>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</si>
  <si>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</si>
  <si>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</si>
  <si>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</si>
  <si>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</si>
  <si>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</si>
  <si>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</si>
  <si>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</si>
  <si>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</si>
  <si>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</si>
  <si>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</si>
  <si>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</si>
  <si>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</si>
  <si>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</si>
  <si>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</si>
  <si>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</si>
  <si>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</si>
  <si>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</si>
  <si>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</si>
  <si>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</si>
  <si>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</si>
  <si>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</si>
  <si>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</si>
  <si>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</si>
  <si>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</si>
  <si>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</si>
  <si>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</si>
  <si>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</si>
  <si>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</si>
  <si>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</si>
  <si>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</si>
  <si>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</si>
  <si>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</si>
  <si>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</si>
  <si>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</si>
  <si>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</si>
  <si>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</si>
  <si>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</si>
  <si>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</si>
  <si>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</si>
  <si>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</si>
  <si>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</si>
  <si>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</si>
  <si>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</si>
  <si>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</si>
  <si>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</si>
  <si>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</si>
  <si>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</si>
  <si>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</si>
  <si>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</si>
  <si>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</si>
  <si>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</si>
  <si>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</si>
  <si>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</si>
  <si>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</si>
  <si>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</si>
  <si>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</si>
  <si>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</si>
  <si>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</si>
  <si>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</si>
  <si>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</si>
  <si>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</si>
  <si>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</si>
  <si>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</si>
  <si>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</si>
  <si>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</si>
  <si>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</si>
  <si>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</si>
  <si>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</si>
  <si>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</si>
  <si>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</si>
  <si>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</si>
  <si>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</si>
  <si>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</si>
  <si>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</si>
  <si>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</si>
  <si>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</si>
  <si>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</si>
  <si>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</si>
  <si>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</si>
  <si>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</si>
  <si>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</si>
  <si>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</si>
  <si>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</si>
  <si>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</si>
  <si>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</si>
  <si>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</si>
  <si>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</si>
  <si>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</si>
  <si>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</si>
  <si>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</si>
  <si>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</si>
  <si>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</si>
  <si>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</si>
  <si>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</si>
  <si>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</si>
  <si>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</si>
  <si>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</si>
  <si>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</si>
  <si>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</si>
  <si>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</si>
  <si>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</si>
  <si>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</si>
  <si>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</si>
  <si>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</si>
  <si>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</si>
  <si>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</si>
  <si>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</si>
  <si>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</si>
  <si>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</si>
  <si>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</si>
  <si>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</si>
  <si>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</si>
  <si>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</si>
  <si>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</si>
  <si>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</si>
  <si>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</si>
  <si>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</si>
  <si>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</si>
  <si>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</si>
  <si>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</si>
  <si>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</si>
  <si>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</si>
  <si>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</si>
  <si>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</si>
  <si>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</si>
  <si>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</si>
  <si>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</si>
  <si>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</si>
  <si>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</si>
  <si>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</si>
  <si>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</si>
  <si>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</si>
  <si>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</si>
  <si>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</si>
  <si>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</si>
  <si>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</si>
  <si>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</si>
  <si>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</si>
  <si>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</si>
  <si>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</si>
  <si>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</si>
  <si>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</si>
  <si>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</si>
  <si>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</si>
  <si>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</si>
  <si>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</si>
  <si>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</si>
  <si>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</si>
  <si>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</si>
  <si>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</si>
  <si>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</si>
  <si>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</si>
  <si>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</si>
  <si>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</si>
  <si>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</si>
  <si>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</si>
  <si>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</si>
  <si>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</si>
  <si>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</si>
  <si>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</si>
  <si>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</si>
  <si>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</si>
  <si>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</si>
  <si>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</si>
  <si>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</si>
  <si>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</si>
  <si>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</si>
  <si>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</si>
  <si>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</si>
  <si>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</si>
  <si>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</si>
  <si>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</si>
  <si>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</si>
  <si>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</si>
  <si>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</si>
  <si>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</si>
  <si>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</si>
  <si>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</si>
  <si>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</si>
  <si>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</si>
  <si>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</si>
  <si>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</si>
  <si>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</si>
  <si>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</si>
  <si>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</si>
  <si>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</si>
  <si>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</si>
  <si>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</si>
  <si>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</si>
  <si>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</si>
  <si>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</si>
  <si>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</si>
  <si>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</si>
  <si>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</si>
  <si>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</si>
  <si>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</si>
  <si>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</si>
  <si>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</si>
  <si>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</si>
  <si>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</si>
  <si>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</si>
  <si>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</si>
  <si>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</si>
  <si>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</si>
  <si>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</si>
  <si>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</si>
  <si>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</si>
  <si>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</si>
  <si>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</si>
  <si>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</si>
  <si>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</si>
  <si>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</si>
  <si>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</si>
  <si>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</si>
  <si>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</si>
  <si>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</si>
  <si>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</si>
  <si>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</si>
  <si>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</si>
  <si>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</si>
  <si>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</si>
  <si>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</si>
  <si>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</si>
  <si>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</si>
  <si>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</si>
  <si>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</si>
  <si>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</si>
  <si>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</si>
  <si>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</si>
  <si>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</si>
  <si>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</si>
  <si>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</si>
  <si>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</si>
  <si>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</si>
  <si>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</si>
  <si>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</si>
  <si>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</si>
  <si>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</si>
  <si>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</si>
  <si>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</si>
  <si>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</si>
  <si>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</si>
  <si>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</si>
  <si>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</si>
  <si>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</si>
  <si>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</si>
  <si>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</si>
  <si>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</si>
  <si>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</si>
  <si>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</si>
  <si>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</si>
  <si>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</si>
  <si>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</si>
  <si>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</si>
  <si>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</si>
  <si>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</si>
  <si>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</si>
  <si>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</si>
  <si>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</si>
  <si>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</si>
  <si>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</si>
  <si>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</si>
  <si>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</si>
  <si>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</si>
  <si>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</si>
  <si>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</si>
  <si>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</si>
  <si>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</si>
  <si>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</si>
  <si>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</si>
  <si>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</si>
  <si>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</si>
  <si>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</si>
  <si>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</si>
  <si>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</si>
  <si>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</si>
  <si>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</si>
  <si>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</si>
  <si>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</si>
  <si>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</si>
  <si>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</si>
  <si>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</si>
  <si>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</si>
  <si>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</si>
  <si>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</si>
  <si>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</si>
  <si>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</si>
  <si>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</si>
  <si>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</si>
  <si>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</si>
  <si>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</si>
  <si>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</si>
  <si>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</si>
  <si>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</si>
  <si>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</si>
  <si>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</si>
  <si>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</si>
  <si>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</si>
  <si>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</si>
  <si>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</si>
  <si>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</si>
  <si>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</si>
  <si>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</si>
  <si>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</si>
  <si>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</si>
  <si>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</si>
  <si>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</si>
  <si>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</si>
  <si>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</si>
  <si>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</si>
  <si>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</si>
  <si>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</si>
  <si>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</si>
  <si>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</si>
  <si>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</si>
  <si>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</si>
  <si>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</si>
  <si>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</si>
  <si>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</si>
  <si>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</si>
  <si>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</si>
  <si>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</si>
  <si>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</si>
  <si>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</si>
  <si>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</si>
  <si>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</si>
  <si>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</si>
  <si>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</si>
  <si>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</si>
  <si>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</si>
  <si>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</si>
  <si>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</si>
  <si>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</si>
  <si>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</si>
  <si>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</si>
  <si>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</si>
  <si>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</si>
  <si>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</si>
  <si>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</si>
  <si>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</si>
  <si>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</si>
  <si>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</si>
  <si>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</si>
  <si>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</si>
  <si>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</si>
  <si>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</si>
  <si>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</si>
  <si>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</si>
  <si>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</si>
  <si>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</si>
  <si>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</si>
  <si>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</si>
  <si>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</si>
  <si>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</si>
  <si>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</si>
  <si>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</si>
  <si>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</si>
  <si>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</si>
  <si>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</si>
  <si>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</si>
  <si>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</si>
  <si>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</si>
  <si>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</si>
  <si>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</si>
  <si>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</si>
  <si>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</si>
  <si>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</si>
  <si>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</si>
  <si>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</si>
  <si>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</si>
  <si>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</si>
  <si>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</si>
  <si>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</si>
  <si>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</si>
  <si>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</si>
  <si>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</si>
  <si>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</si>
  <si>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</si>
  <si>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</si>
  <si>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</si>
  <si>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</si>
  <si>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</si>
  <si>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</si>
  <si>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</si>
  <si>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</si>
  <si>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</si>
  <si>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</si>
  <si>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</si>
  <si>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</si>
  <si>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</si>
  <si>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</si>
  <si>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</si>
  <si>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</si>
  <si>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</si>
  <si>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</si>
  <si>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</si>
  <si>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</si>
  <si>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</si>
  <si>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</si>
  <si>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</si>
  <si>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</si>
  <si>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</si>
  <si>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</si>
  <si>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</si>
  <si>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</si>
  <si>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</si>
  <si>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</si>
  <si>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</si>
  <si>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</si>
  <si>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</si>
  <si>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</si>
  <si>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</si>
  <si>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</si>
  <si>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</si>
  <si>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</si>
  <si>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</si>
  <si>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</si>
  <si>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</si>
  <si>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</si>
  <si>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</si>
  <si>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</si>
  <si>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</si>
  <si>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</si>
  <si>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</si>
  <si>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</si>
  <si>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</si>
  <si>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</si>
  <si>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</si>
  <si>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</si>
  <si>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</si>
  <si>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</si>
  <si>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</si>
  <si>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</si>
  <si>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</si>
  <si>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</si>
  <si>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</si>
  <si>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</si>
  <si>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</si>
  <si>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</si>
  <si>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</si>
  <si>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</si>
  <si>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</si>
  <si>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</si>
  <si>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</si>
  <si>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</si>
  <si>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</si>
  <si>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</si>
  <si>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</si>
  <si>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</si>
  <si>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</si>
  <si>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</si>
  <si>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</si>
  <si>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</si>
  <si>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</si>
  <si>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</si>
  <si>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</si>
  <si>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</si>
  <si>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</si>
  <si>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</si>
  <si>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</si>
  <si>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</si>
  <si>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</si>
  <si>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</si>
  <si>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</si>
  <si>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</si>
  <si>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</si>
  <si>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</si>
  <si>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</si>
  <si>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</si>
  <si>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</si>
  <si>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</si>
  <si>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</si>
  <si>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</si>
  <si>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</si>
  <si>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</si>
  <si>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</si>
  <si>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</si>
  <si>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</si>
  <si>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</si>
  <si>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</si>
  <si>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</si>
  <si>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</si>
  <si>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</si>
  <si>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</si>
  <si>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</si>
  <si>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</si>
  <si>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</si>
  <si>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</si>
  <si>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</si>
  <si>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</si>
  <si>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</si>
  <si>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</si>
  <si>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</si>
  <si>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</si>
  <si>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</si>
  <si>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</si>
  <si>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</si>
  <si>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</si>
  <si>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</si>
  <si>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</si>
  <si>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</si>
  <si>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</si>
  <si>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</si>
  <si>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</si>
  <si>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</si>
  <si>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</si>
  <si>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</si>
  <si>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</si>
  <si>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</si>
  <si>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</si>
  <si>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</si>
  <si>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</si>
  <si>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</si>
  <si>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</si>
  <si>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</si>
  <si>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</si>
  <si>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</si>
  <si>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</si>
  <si>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</si>
  <si>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</si>
  <si>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</si>
  <si>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</si>
  <si>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</si>
  <si>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</si>
  <si>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</si>
  <si>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</si>
  <si>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</si>
  <si>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</si>
  <si>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</si>
  <si>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</si>
  <si>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</si>
  <si>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</si>
  <si>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</si>
  <si>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</si>
  <si>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</si>
  <si>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</si>
  <si>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</si>
  <si>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</si>
  <si>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</si>
  <si>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</si>
  <si>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</si>
  <si>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</si>
  <si>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</si>
  <si>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</si>
  <si>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</si>
  <si>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</si>
  <si>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</si>
  <si>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</si>
  <si>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</si>
  <si>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</si>
  <si>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</si>
  <si>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</si>
  <si>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</si>
  <si>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</si>
  <si>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</si>
  <si>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</si>
  <si>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</si>
  <si>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</si>
  <si>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</si>
  <si>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</si>
  <si>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</si>
  <si>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</si>
  <si>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</si>
  <si>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</si>
  <si>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</si>
  <si>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</si>
  <si>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</si>
  <si>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</si>
  <si>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</si>
  <si>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</si>
  <si>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</si>
  <si>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</si>
  <si>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</si>
  <si>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</si>
  <si>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</si>
  <si>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</si>
  <si>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</si>
  <si>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</si>
  <si>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</si>
  <si>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</si>
  <si>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</si>
  <si>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</si>
  <si>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</si>
  <si>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</si>
  <si>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</si>
  <si>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</si>
  <si>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</si>
  <si>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</si>
  <si>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</si>
  <si>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</si>
  <si>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</si>
  <si>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</si>
  <si>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</si>
  <si>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</si>
  <si>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</si>
  <si>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</si>
  <si>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</si>
  <si>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</si>
  <si>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</si>
  <si>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</si>
  <si>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</si>
  <si>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</si>
  <si>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</si>
  <si>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</si>
  <si>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</si>
  <si>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</si>
  <si>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</si>
  <si>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</si>
  <si>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</si>
  <si>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</si>
  <si>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</si>
  <si>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</si>
  <si>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</si>
  <si>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</si>
  <si>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</si>
  <si>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</si>
  <si>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</si>
  <si>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</si>
  <si>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</si>
  <si>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</si>
  <si>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</si>
  <si>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</si>
  <si>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</si>
  <si>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</si>
  <si>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</si>
  <si>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</si>
  <si>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</si>
  <si>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</si>
  <si>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</si>
  <si>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</si>
  <si>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</si>
  <si>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</si>
  <si>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</si>
  <si>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</si>
  <si>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</si>
  <si>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</si>
  <si>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</si>
  <si>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</si>
  <si>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</si>
  <si>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</si>
  <si>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</si>
  <si>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</si>
  <si>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</si>
  <si>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</si>
  <si>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</si>
  <si>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</si>
  <si>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</si>
  <si>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</si>
  <si>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</si>
  <si>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</si>
  <si>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</si>
  <si>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</si>
  <si>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</si>
  <si>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</si>
  <si>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</si>
  <si>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</si>
  <si>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</si>
  <si>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</si>
  <si>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</si>
  <si>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</si>
  <si>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</si>
  <si>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</si>
  <si>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</si>
  <si>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</si>
  <si>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</si>
  <si>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</si>
  <si>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</si>
  <si>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</si>
  <si>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</si>
  <si>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</si>
  <si>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</si>
  <si>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</si>
  <si>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</si>
  <si>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</si>
  <si>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</si>
  <si>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</si>
  <si>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</si>
  <si>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</si>
  <si>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</si>
  <si>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</si>
  <si>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</si>
  <si>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</si>
  <si>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</si>
  <si>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</si>
  <si>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</si>
  <si>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</si>
  <si>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</si>
  <si>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</si>
  <si>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</si>
  <si>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</si>
  <si>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</si>
  <si>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</si>
  <si>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</si>
  <si>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</si>
  <si>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</si>
  <si>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</si>
  <si>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</si>
  <si>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</si>
  <si>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</si>
  <si>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</si>
  <si>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</si>
  <si>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</si>
  <si>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</si>
  <si>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</si>
  <si>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</si>
  <si>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</si>
  <si>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</si>
  <si>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</si>
  <si>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</si>
  <si>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</si>
  <si>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</si>
  <si>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</si>
  <si>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</si>
  <si>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</si>
  <si>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</si>
  <si>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</si>
  <si>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</si>
  <si>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</si>
  <si>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</si>
  <si>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</si>
  <si>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</si>
  <si>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</si>
  <si>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</si>
  <si>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</si>
  <si>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</si>
  <si>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</si>
  <si>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</si>
  <si>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</si>
  <si>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</si>
  <si>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</si>
  <si>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</si>
  <si>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</si>
  <si>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</si>
  <si>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</si>
  <si>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</si>
  <si>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</si>
  <si>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</si>
  <si>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</si>
  <si>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</si>
  <si>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</si>
  <si>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</si>
  <si>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</si>
  <si>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</si>
  <si>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</si>
  <si>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</si>
  <si>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</si>
  <si>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</si>
  <si>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</si>
  <si>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</si>
  <si>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</si>
  <si>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</si>
  <si>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</si>
  <si>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</si>
  <si>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</si>
  <si>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</si>
  <si>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</si>
  <si>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</si>
  <si>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</si>
  <si>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</si>
  <si>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</si>
  <si>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</si>
  <si>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</si>
  <si>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</si>
  <si>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</si>
  <si>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</si>
  <si>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</si>
  <si>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</si>
  <si>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</si>
  <si>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</si>
  <si>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</si>
  <si>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</si>
  <si>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</si>
  <si>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</si>
  <si>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</si>
  <si>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</si>
  <si>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</si>
  <si>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</si>
  <si>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</si>
  <si>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</si>
  <si>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</si>
  <si>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</si>
  <si>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</si>
  <si>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</si>
  <si>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</si>
  <si>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</si>
  <si>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</si>
  <si>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</si>
  <si>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</si>
  <si>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</si>
  <si>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</si>
  <si>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</si>
  <si>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</si>
  <si>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</si>
  <si>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</si>
  <si>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</si>
  <si>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</si>
  <si>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</si>
  <si>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</si>
  <si>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</si>
  <si>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</si>
  <si>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</si>
  <si>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</si>
  <si>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</si>
  <si>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</si>
  <si>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</si>
  <si>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</si>
  <si>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</si>
  <si>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</si>
  <si>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</si>
  <si>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</si>
  <si>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</si>
  <si>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</si>
  <si>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</si>
  <si>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</si>
  <si>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</si>
  <si>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</si>
  <si>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</si>
  <si>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</si>
  <si>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</si>
  <si>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</si>
  <si>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</si>
  <si>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</si>
  <si>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</si>
  <si>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</si>
  <si>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</si>
  <si>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</si>
  <si>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</si>
  <si>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</si>
  <si>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</si>
  <si>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</si>
  <si>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</si>
  <si>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</si>
  <si>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</si>
  <si>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</si>
  <si>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</si>
  <si>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</si>
  <si>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</si>
  <si>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</si>
  <si>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</si>
  <si>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</si>
  <si>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</si>
  <si>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</si>
  <si>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</si>
  <si>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</si>
  <si>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</si>
  <si>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</si>
  <si>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</si>
  <si>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</si>
  <si>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</si>
  <si>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</si>
  <si>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</si>
  <si>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</si>
  <si>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</si>
  <si>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</si>
  <si>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</si>
  <si>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</si>
  <si>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</si>
  <si>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</si>
  <si>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</si>
  <si>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</si>
  <si>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</si>
  <si>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</si>
  <si>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</si>
  <si>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</si>
  <si>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</si>
  <si>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</si>
  <si>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</si>
  <si>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</si>
  <si>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</si>
  <si>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</si>
  <si>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</si>
  <si>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</si>
  <si>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</si>
  <si>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</si>
  <si>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</si>
  <si>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</si>
  <si>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</si>
  <si>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</si>
  <si>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</si>
  <si>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</si>
  <si>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</si>
  <si>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</si>
  <si>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</si>
  <si>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</si>
  <si>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</si>
  <si>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</si>
  <si>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</si>
  <si>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</si>
  <si>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</si>
  <si>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</si>
  <si>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</si>
  <si>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</si>
  <si>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</si>
  <si>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</si>
  <si>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</si>
  <si>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</si>
  <si>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</si>
  <si>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</si>
  <si>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</si>
  <si>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</si>
  <si>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</si>
  <si>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</si>
  <si>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</si>
  <si>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</si>
  <si>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</si>
  <si>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</si>
  <si>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</si>
  <si>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</si>
  <si>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</si>
  <si>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</si>
  <si>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</si>
  <si>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</si>
  <si>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</si>
  <si>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</si>
  <si>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</si>
  <si>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</si>
  <si>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</si>
  <si>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</si>
  <si>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</si>
  <si>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</si>
  <si>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</si>
  <si>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</si>
  <si>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</si>
  <si>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</si>
  <si>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</si>
  <si>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</si>
  <si>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</si>
  <si>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</si>
  <si>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</si>
  <si>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</si>
  <si>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</si>
  <si>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</si>
  <si>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</si>
  <si>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</si>
  <si>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</si>
  <si>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</si>
  <si>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</si>
  <si>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</si>
  <si>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</si>
  <si>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</si>
  <si>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</si>
  <si>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</si>
  <si>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</si>
  <si>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</si>
  <si>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</si>
  <si>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</si>
  <si>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</si>
  <si>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</si>
  <si>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</si>
  <si>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</si>
  <si>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</si>
  <si>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</si>
  <si>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</si>
  <si>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</si>
  <si>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</si>
  <si>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</si>
  <si>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</si>
  <si>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</si>
  <si>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</si>
  <si>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</si>
  <si>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</si>
  <si>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</si>
  <si>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</si>
  <si>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</si>
  <si>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</si>
  <si>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</si>
  <si>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</si>
  <si>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</si>
  <si>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</si>
  <si>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</si>
  <si>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</si>
  <si>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</si>
  <si>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</si>
  <si>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</si>
  <si>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</si>
  <si>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</si>
  <si>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</si>
  <si>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</si>
  <si>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</si>
  <si>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</si>
  <si>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</si>
  <si>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</si>
  <si>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</si>
  <si>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</si>
  <si>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</si>
  <si>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</si>
  <si>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</si>
  <si>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</si>
  <si>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</si>
  <si>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</si>
  <si>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</si>
  <si>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</si>
  <si>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</si>
  <si>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</si>
  <si>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</si>
  <si>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</si>
  <si>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</si>
  <si>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</si>
  <si>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</si>
  <si>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</si>
  <si>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</si>
  <si>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</si>
  <si>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</si>
  <si>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</si>
  <si>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</si>
  <si>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</si>
  <si>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</si>
  <si>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</si>
  <si>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</si>
  <si>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</si>
  <si>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</si>
  <si>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</si>
  <si>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</si>
  <si>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</si>
  <si>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</si>
  <si>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</si>
  <si>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</si>
  <si>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</si>
  <si>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</si>
  <si>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</si>
  <si>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</si>
  <si>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</si>
  <si>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</si>
  <si>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</si>
  <si>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</si>
  <si>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</si>
  <si>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</si>
  <si>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</si>
  <si>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</si>
  <si>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</si>
  <si>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</si>
  <si>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</si>
  <si>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</si>
  <si>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</si>
  <si>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</si>
  <si>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</si>
  <si>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</si>
  <si>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</si>
  <si>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</si>
  <si>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</si>
  <si>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</si>
  <si>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</si>
  <si>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</si>
  <si>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</si>
  <si>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</si>
  <si>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</si>
  <si>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</si>
  <si>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</si>
  <si>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</si>
  <si>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</si>
  <si>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</si>
  <si>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</si>
  <si>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</si>
  <si>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</si>
  <si>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</si>
  <si>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</si>
  <si>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</si>
  <si>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</si>
  <si>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</si>
  <si>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</si>
  <si>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</si>
  <si>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</si>
  <si>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</si>
  <si>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</si>
  <si>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</si>
  <si>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</si>
  <si>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</si>
  <si>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</si>
  <si>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</si>
  <si>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</si>
  <si>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</si>
  <si>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</si>
  <si>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</si>
  <si>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</si>
  <si>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</si>
  <si>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</si>
  <si>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</si>
  <si>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</si>
  <si>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</si>
  <si>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</si>
  <si>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</si>
  <si>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</si>
  <si>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</si>
  <si>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</si>
  <si>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</si>
  <si>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</si>
  <si>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</si>
  <si>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</si>
  <si>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</si>
  <si>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</si>
  <si>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</si>
  <si>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</si>
  <si>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</si>
  <si>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</si>
  <si>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</si>
  <si>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</si>
  <si>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</si>
  <si>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</si>
  <si>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</si>
  <si>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</si>
  <si>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</si>
  <si>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</si>
  <si>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</si>
  <si>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</si>
  <si>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</si>
  <si>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</si>
  <si>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</si>
  <si>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</si>
  <si>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</si>
  <si>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</si>
  <si>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</si>
  <si>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</si>
  <si>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</si>
  <si>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</si>
  <si>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</si>
  <si>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</si>
  <si>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</si>
  <si>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</si>
  <si>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</si>
  <si>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</si>
  <si>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</si>
  <si>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</si>
  <si>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</si>
  <si>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</si>
  <si>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</si>
  <si>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</si>
  <si>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</si>
  <si>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</si>
  <si>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</si>
  <si>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</si>
  <si>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</si>
  <si>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</si>
  <si>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</si>
  <si>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</si>
  <si>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</si>
  <si>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</si>
  <si>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</si>
  <si>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</si>
  <si>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</si>
  <si>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</si>
  <si>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</si>
  <si>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</si>
  <si>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</si>
  <si>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</si>
  <si>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</si>
  <si>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</si>
  <si>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</si>
  <si>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</si>
  <si>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</si>
  <si>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</si>
  <si>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</si>
  <si>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</si>
  <si>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</si>
  <si>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</si>
  <si>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</si>
  <si>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</si>
  <si>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</si>
  <si>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</si>
  <si>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</si>
  <si>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</si>
  <si>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</si>
  <si>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</si>
  <si>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</si>
  <si>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</si>
  <si>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</si>
  <si>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</si>
  <si>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</si>
  <si>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</si>
  <si>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</si>
  <si>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</si>
  <si>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</si>
  <si>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</si>
  <si>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</si>
  <si>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</si>
  <si>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</si>
  <si>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</si>
  <si>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</si>
  <si>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</si>
  <si>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</si>
  <si>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</si>
  <si>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</si>
  <si>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</si>
  <si>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</si>
  <si>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</si>
  <si>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</si>
  <si>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</si>
  <si>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</si>
  <si>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</si>
  <si>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</si>
  <si>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</si>
  <si>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</si>
  <si>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</si>
  <si>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</si>
  <si>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</si>
  <si>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</si>
  <si>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</si>
  <si>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</si>
  <si>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</si>
  <si>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</si>
  <si>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</si>
  <si>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</si>
  <si>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</si>
  <si>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</si>
  <si>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</si>
  <si>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</si>
  <si>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</si>
  <si>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</si>
  <si>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</si>
  <si>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</si>
  <si>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</si>
  <si>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</si>
  <si>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</si>
  <si>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</si>
  <si>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</si>
  <si>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</si>
  <si>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</si>
  <si>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</si>
  <si>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</si>
  <si>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</si>
  <si>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</si>
  <si>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</si>
  <si>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</si>
  <si>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</si>
  <si>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</si>
  <si>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</si>
  <si>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</si>
  <si>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</si>
  <si>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</si>
  <si>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</si>
  <si>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</si>
  <si>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</si>
  <si>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</si>
  <si>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</si>
  <si>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</si>
  <si>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</si>
  <si>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</si>
  <si>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</si>
  <si>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</si>
  <si>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</si>
  <si>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</si>
  <si>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</si>
  <si>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</si>
  <si>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</si>
  <si>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</si>
  <si>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</si>
  <si>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</si>
  <si>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</si>
  <si>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</si>
  <si>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</si>
  <si>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</si>
  <si>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</si>
  <si>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</si>
  <si>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</si>
  <si>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</si>
  <si>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</si>
  <si>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</si>
  <si>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</si>
  <si>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</si>
  <si>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</si>
  <si>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</si>
  <si>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</si>
  <si>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</si>
  <si>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</si>
  <si>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</si>
  <si>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</si>
  <si>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</si>
  <si>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</si>
  <si>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</si>
  <si>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</si>
  <si>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</si>
  <si>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</si>
  <si>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</si>
  <si>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</si>
  <si>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</si>
  <si>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</si>
  <si>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</si>
  <si>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</si>
  <si>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</si>
  <si>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</si>
  <si>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</si>
  <si>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</si>
  <si>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</si>
  <si>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</si>
  <si>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</si>
  <si>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</si>
  <si>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</si>
  <si>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</si>
  <si>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</si>
  <si>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</si>
  <si>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</si>
  <si>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</si>
  <si>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</si>
  <si>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</si>
  <si>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</si>
  <si>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</si>
  <si>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</si>
  <si>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</si>
  <si>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</si>
  <si>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</si>
  <si>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</si>
  <si>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</si>
  <si>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</si>
  <si>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</si>
  <si>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</si>
  <si>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</si>
  <si>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</si>
  <si>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</si>
  <si>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</si>
  <si>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</si>
  <si>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</si>
  <si>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</si>
  <si>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</si>
  <si>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</si>
  <si>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</si>
  <si>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</si>
  <si>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</si>
  <si>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</si>
  <si>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</si>
  <si>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</si>
  <si>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</si>
  <si>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</si>
  <si>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</si>
  <si>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</si>
  <si>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</si>
  <si>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</si>
  <si>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</si>
  <si>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</si>
  <si>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</si>
  <si>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</si>
  <si>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</si>
  <si>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</si>
  <si>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</si>
  <si>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</si>
  <si>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</si>
  <si>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</si>
  <si>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</si>
  <si>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</si>
  <si>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</si>
  <si>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</si>
  <si>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</si>
  <si>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</si>
  <si>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</si>
  <si>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</si>
  <si>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</si>
  <si>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</si>
  <si>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</si>
  <si>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</si>
  <si>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</si>
  <si>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</si>
  <si>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</si>
  <si>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</si>
  <si>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</si>
  <si>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</si>
  <si>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</si>
  <si>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</si>
  <si>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</si>
  <si>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</si>
  <si>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</si>
  <si>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</si>
  <si>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</si>
  <si>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</si>
  <si>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</si>
  <si>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</si>
  <si>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</si>
  <si>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</si>
  <si>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</si>
  <si>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</si>
  <si>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</si>
  <si>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</si>
  <si>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</si>
  <si>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</si>
  <si>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</si>
  <si>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</si>
  <si>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</si>
  <si>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</si>
  <si>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</si>
  <si>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</si>
  <si>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</si>
  <si>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</si>
  <si>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</si>
  <si>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</si>
  <si>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</si>
  <si>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</si>
  <si>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</si>
  <si>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</si>
  <si>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</si>
  <si>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</si>
  <si>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</si>
  <si>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</si>
  <si>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</si>
  <si>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</si>
  <si>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</si>
  <si>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</si>
  <si>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</si>
  <si>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</si>
  <si>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</si>
  <si>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</si>
  <si>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</si>
  <si>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</si>
  <si>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</si>
  <si>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</si>
  <si>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</si>
  <si>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</si>
  <si>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</si>
  <si>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</si>
  <si>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</si>
  <si>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</si>
  <si>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</si>
  <si>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</si>
  <si>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</si>
  <si>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</si>
  <si>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</si>
  <si>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</si>
  <si>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</si>
  <si>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</si>
  <si>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</si>
  <si>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</si>
  <si>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</si>
  <si>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</si>
  <si>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</si>
  <si>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</si>
  <si>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</si>
  <si>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</si>
  <si>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</si>
  <si>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</si>
  <si>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</si>
  <si>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</si>
  <si>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</si>
  <si>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</si>
  <si>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</si>
  <si>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</si>
  <si>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</si>
  <si>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</si>
  <si>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</si>
  <si>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</si>
  <si>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</si>
  <si>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</si>
  <si>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</si>
  <si>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</si>
  <si>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</si>
  <si>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</si>
  <si>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</si>
  <si>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</si>
  <si>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</si>
  <si>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</si>
  <si>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</si>
  <si>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</si>
  <si>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</si>
  <si>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</si>
  <si>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</si>
  <si>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</si>
  <si>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</si>
  <si>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</si>
  <si>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</si>
  <si>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</si>
  <si>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</si>
  <si>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</si>
  <si>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</si>
  <si>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</si>
  <si>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</si>
  <si>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</si>
  <si>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</si>
  <si>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</si>
  <si>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</si>
  <si>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</si>
  <si>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</si>
  <si>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</si>
  <si>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</si>
  <si>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</si>
  <si>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</si>
  <si>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</si>
  <si>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</si>
  <si>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</si>
  <si>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</si>
  <si>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</si>
  <si>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</si>
  <si>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</si>
  <si>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</si>
  <si>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</si>
  <si>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</si>
  <si>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</si>
  <si>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</si>
  <si>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</si>
  <si>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</si>
  <si>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</si>
  <si>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</si>
  <si>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</si>
  <si>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</si>
  <si>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</si>
  <si>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</si>
  <si>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</si>
  <si>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</si>
  <si>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</si>
  <si>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</si>
  <si>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</si>
  <si>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</si>
  <si>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</si>
  <si>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</si>
  <si>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</si>
  <si>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</si>
  <si>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</si>
  <si>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</si>
  <si>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</si>
  <si>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</si>
  <si>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</si>
  <si>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</si>
  <si>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</si>
  <si>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</si>
  <si>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</si>
  <si>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</si>
  <si>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</si>
  <si>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</si>
  <si>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</si>
  <si>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</si>
  <si>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</si>
  <si>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</si>
  <si>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</si>
  <si>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</si>
  <si>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</si>
  <si>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</si>
  <si>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</si>
  <si>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</si>
  <si>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</si>
  <si>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</si>
  <si>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</si>
  <si>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</si>
  <si>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</si>
  <si>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</si>
  <si>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</si>
  <si>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</si>
  <si>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</si>
  <si>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</si>
  <si>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</si>
  <si>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</si>
  <si>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</si>
  <si>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</si>
  <si>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</si>
  <si>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</si>
  <si>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</si>
  <si>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</si>
  <si>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</si>
  <si>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</si>
  <si>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</si>
  <si>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</si>
  <si>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</si>
  <si>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</si>
  <si>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</si>
  <si>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</si>
  <si>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</si>
  <si>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</si>
  <si>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</si>
  <si>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</si>
  <si>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</si>
  <si>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</si>
  <si>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</si>
  <si>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</si>
  <si>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</si>
  <si>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</si>
  <si>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</si>
  <si>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</si>
  <si>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</si>
  <si>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</si>
  <si>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</si>
  <si>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</si>
  <si>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</si>
  <si>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</si>
  <si>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</si>
  <si>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</si>
  <si>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</si>
  <si>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</si>
  <si>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</si>
  <si>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</si>
  <si>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</si>
  <si>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</si>
  <si>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</si>
  <si>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</si>
  <si>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</si>
  <si>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</si>
  <si>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</si>
  <si>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</si>
  <si>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</si>
  <si>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</si>
  <si>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</si>
  <si>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</si>
  <si>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</si>
  <si>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</si>
  <si>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</si>
  <si>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</si>
  <si>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</si>
  <si>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</si>
  <si>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</si>
  <si>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</si>
  <si>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</si>
  <si>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</si>
  <si>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</si>
  <si>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</si>
  <si>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</si>
  <si>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</si>
  <si>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</si>
  <si>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</si>
  <si>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</si>
  <si>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</si>
  <si>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</si>
  <si>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</si>
  <si>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</si>
  <si>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</si>
  <si>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</si>
  <si>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</si>
  <si>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</si>
  <si>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</si>
  <si>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</si>
  <si>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</si>
  <si>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</si>
  <si>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</si>
  <si>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</si>
  <si>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</si>
  <si>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</si>
  <si>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</si>
  <si>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</si>
  <si>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</si>
  <si>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</si>
  <si>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</si>
  <si>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</si>
  <si>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</si>
  <si>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</si>
  <si>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</si>
  <si>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</si>
  <si>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</si>
  <si>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</si>
  <si>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</si>
  <si>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</si>
  <si>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</si>
  <si>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</si>
  <si>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</si>
  <si>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</si>
  <si>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</si>
  <si>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</si>
  <si>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</si>
  <si>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</si>
  <si>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</si>
  <si>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</si>
  <si>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</si>
  <si>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</si>
  <si>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</si>
  <si>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</si>
  <si>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</si>
  <si>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</si>
  <si>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</si>
  <si>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</si>
  <si>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</si>
  <si>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</si>
  <si>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</si>
  <si>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</si>
  <si>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</si>
  <si>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</si>
  <si>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</si>
  <si>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</si>
  <si>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</si>
  <si>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</si>
  <si>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</si>
  <si>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</si>
  <si>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</si>
  <si>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</si>
  <si>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</si>
  <si>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</si>
  <si>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</si>
  <si>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</si>
  <si>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</si>
  <si>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</si>
  <si>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</si>
  <si>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</si>
  <si>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</si>
  <si>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</si>
  <si>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</si>
  <si>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</si>
  <si>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</si>
  <si>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</si>
  <si>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</si>
  <si>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</si>
  <si>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</si>
  <si>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</si>
  <si>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</si>
  <si>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</si>
  <si>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</si>
  <si>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</si>
  <si>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</si>
  <si>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</si>
  <si>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</si>
  <si>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</si>
  <si>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</si>
  <si>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</si>
  <si>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</si>
  <si>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</si>
  <si>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</si>
  <si>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</si>
  <si>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</si>
  <si>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</si>
  <si>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</si>
  <si>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</si>
  <si>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</si>
  <si>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</si>
  <si>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</si>
  <si>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</si>
  <si>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</si>
  <si>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</si>
  <si>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</si>
  <si>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</si>
  <si>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</si>
  <si>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</si>
  <si>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</si>
  <si>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</si>
  <si>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</si>
  <si>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</si>
  <si>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</si>
  <si>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</si>
  <si>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</si>
  <si>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</si>
  <si>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</si>
  <si>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</si>
  <si>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</si>
  <si>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</si>
  <si>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</si>
  <si>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</si>
  <si>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</si>
  <si>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</si>
  <si>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</si>
  <si>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</si>
  <si>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</si>
  <si>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</si>
  <si>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</si>
  <si>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</si>
  <si>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</si>
  <si>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</si>
  <si>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</si>
  <si>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</si>
  <si>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</si>
  <si>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</si>
  <si>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</si>
  <si>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</si>
  <si>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</si>
  <si>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</si>
  <si>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</si>
  <si>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</si>
  <si>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</si>
  <si>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</si>
  <si>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</si>
  <si>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</si>
  <si>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</si>
  <si>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</si>
  <si>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</si>
  <si>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</si>
  <si>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</si>
  <si>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</si>
  <si>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</si>
  <si>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</si>
  <si>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</si>
  <si>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</si>
  <si>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</si>
  <si>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</si>
  <si>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</si>
  <si>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</si>
  <si>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</si>
  <si>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</si>
  <si>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</si>
  <si>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</si>
  <si>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</si>
  <si>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</si>
  <si>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</si>
  <si>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</si>
  <si>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</si>
  <si>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</si>
  <si>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</si>
  <si>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</si>
  <si>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</si>
  <si>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</si>
  <si>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</si>
  <si>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</si>
  <si>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</si>
  <si>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</si>
  <si>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</si>
  <si>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</si>
  <si>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</si>
  <si>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</si>
  <si>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</si>
  <si>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</si>
  <si>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</si>
  <si>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</si>
  <si>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</si>
  <si>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</si>
  <si>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</si>
  <si>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</si>
  <si>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</si>
  <si>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</si>
  <si>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</si>
  <si>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</si>
  <si>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</si>
  <si>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</si>
  <si>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</si>
  <si>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</si>
  <si>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</si>
  <si>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</si>
  <si>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</si>
  <si>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</si>
  <si>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</si>
  <si>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</si>
  <si>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</si>
  <si>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</si>
  <si>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</si>
  <si>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</si>
  <si>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</si>
  <si>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</si>
  <si>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</si>
  <si>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</si>
  <si>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</si>
  <si>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</si>
  <si>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</si>
  <si>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</si>
  <si>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</si>
  <si>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</si>
  <si>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</si>
  <si>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</si>
  <si>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</si>
  <si>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</si>
  <si>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</si>
  <si>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</si>
  <si>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</si>
  <si>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</si>
  <si>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</si>
  <si>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</si>
  <si>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</si>
  <si>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</si>
  <si>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</si>
  <si>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</si>
  <si>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</si>
  <si>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</si>
  <si>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</si>
  <si>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</si>
  <si>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</si>
  <si>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</si>
  <si>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</si>
  <si>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</si>
  <si>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</si>
  <si>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</si>
  <si>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</si>
  <si>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</si>
  <si>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</si>
  <si>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</si>
  <si>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</si>
  <si>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</si>
  <si>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</si>
  <si>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</si>
  <si>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</si>
  <si>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</si>
  <si>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</si>
  <si>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</si>
  <si>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</si>
  <si>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</si>
  <si>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</si>
  <si>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</si>
  <si>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</si>
  <si>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</si>
  <si>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</si>
  <si>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</si>
  <si>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</si>
  <si>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</si>
  <si>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</si>
  <si>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</si>
  <si>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</si>
  <si>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</si>
  <si>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</si>
  <si>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</si>
  <si>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</si>
  <si>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</si>
  <si>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</si>
  <si>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</si>
  <si>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</si>
  <si>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</si>
  <si>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</si>
  <si>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</si>
  <si>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</si>
  <si>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</si>
  <si>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</si>
  <si>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</si>
  <si>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</si>
  <si>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</si>
  <si>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</si>
  <si>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</si>
  <si>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</si>
  <si>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</si>
  <si>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</si>
  <si>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</si>
  <si>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</si>
  <si>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</si>
  <si>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</si>
  <si>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</si>
  <si>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</si>
  <si>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</si>
  <si>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</si>
  <si>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</si>
  <si>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</si>
  <si>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</si>
  <si>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</si>
  <si>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</si>
  <si>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</si>
  <si>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</si>
  <si>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</si>
  <si>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</si>
  <si>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</si>
  <si>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</si>
  <si>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</si>
  <si>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</si>
  <si>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</si>
  <si>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</si>
  <si>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</si>
  <si>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</si>
  <si>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</si>
  <si>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</si>
  <si>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</si>
  <si>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</si>
  <si>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</si>
  <si>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</si>
  <si>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</si>
  <si>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</si>
  <si>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</si>
  <si>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</si>
  <si>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</si>
  <si>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</si>
  <si>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</si>
  <si>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</si>
  <si>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</si>
  <si>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</si>
  <si>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</si>
  <si>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</si>
  <si>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</si>
  <si>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</si>
  <si>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</si>
  <si>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</si>
  <si>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</si>
  <si>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</si>
  <si>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</si>
  <si>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</si>
  <si>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</si>
  <si>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</si>
  <si>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</si>
  <si>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</si>
  <si>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</si>
  <si>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</si>
  <si>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</si>
  <si>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</si>
  <si>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</si>
  <si>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</si>
  <si>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</si>
  <si>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</si>
  <si>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</si>
  <si>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</si>
  <si>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</si>
  <si>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</si>
  <si>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</si>
  <si>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</si>
  <si>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</si>
  <si>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</si>
  <si>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</si>
  <si>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</si>
  <si>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</si>
  <si>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</si>
  <si>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</si>
  <si>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</si>
  <si>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</si>
  <si>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</si>
  <si>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</si>
  <si>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</si>
  <si>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</si>
  <si>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</si>
  <si>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</si>
  <si>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</si>
  <si>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</si>
  <si>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</si>
  <si>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</si>
  <si>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</si>
  <si>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</si>
  <si>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</si>
  <si>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</si>
  <si>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</si>
  <si>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</si>
  <si>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</si>
  <si>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</si>
  <si>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</si>
  <si>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</si>
  <si>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</si>
  <si>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</si>
  <si>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</si>
  <si>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</si>
  <si>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</si>
  <si>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</si>
  <si>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</si>
  <si>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</si>
  <si>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</si>
  <si>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</si>
  <si>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</si>
  <si>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</si>
  <si>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</si>
  <si>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</si>
  <si>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</si>
  <si>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</si>
  <si>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</si>
  <si>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</si>
  <si>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</si>
  <si>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</si>
  <si>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</si>
  <si>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</si>
  <si>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</si>
  <si>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</si>
  <si>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</si>
  <si>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</si>
  <si>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</si>
  <si>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</si>
  <si>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</si>
  <si>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</si>
  <si>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</si>
  <si>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</si>
  <si>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</si>
  <si>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</si>
  <si>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</si>
  <si>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</si>
  <si>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</si>
  <si>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</si>
  <si>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</si>
  <si>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</si>
  <si>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</si>
  <si>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</si>
  <si>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</si>
  <si>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</si>
  <si>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</si>
  <si>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</si>
  <si>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</si>
  <si>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</si>
  <si>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</si>
  <si>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</si>
  <si>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</si>
  <si>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</si>
  <si>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</si>
  <si>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</si>
  <si>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</si>
  <si>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</si>
  <si>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</si>
  <si>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</si>
  <si>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</si>
  <si>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</si>
  <si>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</si>
  <si>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</si>
  <si>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</si>
  <si>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</si>
  <si>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</si>
  <si>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</si>
  <si>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</si>
  <si>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</si>
  <si>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</si>
  <si>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</si>
  <si>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</si>
  <si>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</si>
  <si>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</si>
  <si>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</si>
  <si>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</si>
  <si>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</si>
  <si>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</si>
  <si>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</si>
  <si>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</si>
  <si>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</si>
  <si>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</si>
  <si>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</si>
  <si>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</si>
  <si>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</si>
  <si>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</si>
  <si>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</si>
  <si>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</si>
  <si>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</si>
  <si>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</si>
  <si>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</si>
  <si>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</si>
  <si>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</si>
  <si>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</si>
  <si>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</si>
  <si>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</si>
  <si>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</si>
  <si>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</si>
  <si>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</si>
  <si>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</si>
  <si>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</si>
  <si>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</si>
  <si>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</si>
  <si>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</si>
  <si>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</si>
  <si>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</si>
  <si>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</si>
  <si>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</si>
  <si>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</si>
  <si>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</si>
  <si>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</si>
  <si>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</si>
  <si>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</si>
  <si>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</si>
  <si>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</si>
  <si>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</si>
  <si>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</si>
  <si>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</si>
  <si>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</si>
  <si>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</si>
  <si>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</si>
  <si>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</si>
  <si>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</si>
  <si>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</si>
  <si>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</si>
  <si>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</si>
  <si>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</si>
  <si>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</si>
  <si>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</si>
  <si>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</si>
  <si>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</si>
  <si>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</si>
  <si>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</si>
  <si>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</si>
  <si>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</si>
  <si>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</si>
  <si>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</si>
  <si>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</si>
  <si>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</si>
  <si>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</si>
  <si>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</si>
  <si>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</si>
  <si>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</si>
  <si>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</si>
  <si>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</si>
  <si>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</si>
  <si>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</si>
  <si>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</si>
  <si>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</si>
  <si>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</si>
  <si>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</si>
  <si>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</si>
  <si>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</si>
  <si>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</si>
  <si>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</si>
  <si>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</si>
  <si>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</si>
  <si>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</si>
  <si>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</si>
  <si>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</si>
  <si>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</si>
  <si>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</si>
  <si>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</si>
  <si>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</si>
  <si>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</si>
  <si>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</si>
  <si>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</si>
  <si>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</si>
  <si>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</si>
  <si>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</si>
  <si>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</si>
  <si>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</si>
  <si>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</si>
  <si>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</si>
  <si>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</si>
  <si>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</si>
  <si>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</si>
  <si>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</si>
  <si>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</si>
  <si>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</si>
  <si>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</si>
  <si>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</si>
  <si>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</si>
  <si>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</si>
  <si>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</si>
  <si>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</si>
  <si>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</si>
  <si>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</si>
  <si>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</si>
  <si>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</si>
  <si>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</si>
  <si>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</si>
  <si>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</si>
  <si>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</si>
  <si>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</si>
  <si>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</si>
  <si>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</si>
  <si>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</si>
  <si>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</si>
  <si>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</si>
  <si>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</si>
  <si>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</si>
  <si>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</si>
  <si>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</si>
  <si>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</si>
  <si>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</si>
  <si>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</si>
  <si>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</si>
  <si>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</si>
  <si>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</si>
  <si>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</si>
  <si>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</si>
  <si>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</si>
  <si>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</si>
  <si>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</si>
  <si>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</si>
  <si>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</si>
  <si>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</si>
  <si>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</si>
  <si>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</si>
  <si>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</si>
  <si>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</si>
  <si>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</si>
  <si>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</si>
  <si>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</si>
  <si>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</si>
  <si>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</si>
  <si>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</si>
  <si>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</si>
  <si>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</si>
  <si>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</si>
  <si>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</si>
  <si>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</si>
  <si>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</si>
  <si>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</si>
  <si>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</si>
  <si>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</si>
  <si>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</si>
  <si>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</si>
  <si>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</si>
  <si>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</si>
  <si>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</si>
  <si>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</si>
  <si>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</si>
  <si>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</si>
  <si>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</si>
  <si>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</si>
  <si>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</si>
  <si>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</si>
  <si>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</si>
  <si>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</si>
  <si>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</si>
  <si>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</si>
  <si>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</si>
  <si>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</si>
  <si>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</si>
  <si>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</si>
  <si>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</si>
  <si>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</si>
  <si>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</si>
  <si>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</si>
  <si>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</si>
  <si>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</si>
  <si>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</si>
  <si>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</si>
  <si>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</si>
  <si>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</si>
  <si>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</si>
  <si>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</si>
  <si>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</si>
  <si>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</si>
  <si>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</si>
  <si>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</si>
  <si>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</si>
  <si>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</si>
  <si>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</si>
  <si>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</si>
  <si>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</si>
  <si>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</si>
  <si>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</si>
  <si>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</si>
  <si>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</si>
  <si>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</si>
  <si>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</si>
  <si>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</si>
  <si>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</si>
  <si>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</si>
  <si>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</si>
  <si>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</si>
  <si>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</si>
  <si>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</si>
  <si>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</si>
  <si>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</si>
  <si>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</si>
  <si>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</si>
  <si>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</si>
  <si>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</si>
  <si>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</si>
  <si>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</si>
  <si>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</si>
  <si>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</si>
  <si>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</si>
  <si>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</si>
  <si>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</si>
  <si>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</si>
  <si>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</si>
  <si>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</si>
  <si>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</si>
  <si>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</si>
  <si>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</si>
  <si>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</si>
  <si>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</si>
  <si>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</si>
  <si>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</si>
  <si>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</si>
  <si>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</si>
  <si>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</si>
  <si>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</si>
  <si>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</si>
  <si>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</si>
  <si>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</si>
  <si>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</si>
  <si>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</si>
  <si>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</si>
  <si>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</si>
  <si>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</si>
  <si>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</si>
  <si>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</si>
  <si>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</si>
  <si>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</si>
  <si>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</si>
  <si>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</si>
  <si>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</si>
  <si>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</si>
  <si>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</si>
  <si>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</si>
  <si>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</si>
  <si>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</si>
  <si>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</si>
  <si>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</si>
  <si>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</si>
  <si>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</si>
  <si>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</si>
  <si>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</si>
  <si>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</si>
  <si>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</si>
  <si>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</si>
  <si>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</si>
  <si>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</si>
  <si>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</si>
  <si>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</si>
  <si>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</si>
  <si>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</si>
  <si>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</si>
  <si>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</si>
  <si>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</si>
  <si>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</si>
  <si>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</si>
  <si>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</si>
  <si>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</si>
  <si>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</si>
  <si>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</si>
  <si>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</si>
  <si>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</si>
  <si>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</si>
  <si>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</si>
  <si>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</si>
  <si>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</si>
  <si>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</si>
  <si>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</si>
  <si>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</si>
  <si>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</si>
  <si>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</si>
  <si>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</si>
  <si>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</si>
  <si>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</si>
  <si>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</si>
  <si>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</si>
  <si>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</si>
  <si>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</si>
  <si>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</si>
  <si>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</si>
  <si>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</si>
  <si>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</si>
  <si>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</si>
  <si>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</si>
  <si>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</si>
  <si>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</si>
  <si>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</si>
  <si>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</si>
  <si>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</si>
  <si>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</si>
  <si>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</si>
  <si>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</si>
  <si>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</si>
  <si>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</si>
  <si>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</si>
  <si>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</si>
  <si>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</si>
  <si>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</si>
  <si>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</si>
  <si>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</si>
  <si>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</si>
  <si>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</si>
  <si>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</si>
  <si>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</si>
  <si>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</si>
  <si>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</si>
  <si>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</si>
  <si>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</si>
  <si>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</si>
  <si>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</si>
  <si>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</si>
  <si>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</si>
  <si>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</si>
  <si>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</si>
  <si>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</si>
  <si>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</si>
  <si>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</si>
  <si>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</si>
  <si>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</si>
  <si>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</si>
  <si>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</si>
  <si>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</si>
  <si>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</si>
  <si>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</si>
  <si>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</si>
  <si>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</si>
  <si>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</si>
  <si>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</si>
  <si>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</si>
  <si>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</si>
  <si>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</si>
  <si>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</si>
  <si>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</si>
  <si>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</si>
  <si>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</si>
  <si>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</si>
  <si>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</si>
  <si>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</si>
  <si>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</si>
  <si>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</si>
  <si>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</si>
  <si>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</si>
  <si>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</si>
  <si>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</si>
  <si>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</si>
  <si>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</si>
  <si>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</si>
  <si>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</si>
  <si>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</si>
  <si>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</si>
  <si>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</si>
  <si>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</si>
  <si>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</si>
  <si>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</si>
  <si>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</si>
  <si>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</si>
  <si>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</si>
  <si>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</si>
  <si>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</si>
  <si>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</si>
  <si>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</si>
  <si>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</si>
  <si>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</si>
  <si>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</si>
  <si>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</si>
  <si>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</si>
  <si>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</si>
  <si>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</si>
  <si>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</si>
  <si>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</si>
  <si>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</si>
  <si>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</si>
  <si>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</si>
  <si>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</si>
  <si>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</si>
  <si>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</si>
  <si>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</si>
  <si>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</si>
  <si>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</si>
  <si>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</si>
  <si>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</si>
  <si>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</si>
  <si>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</si>
  <si>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</si>
  <si>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</si>
  <si>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</si>
  <si>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</si>
  <si>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</si>
  <si>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</si>
  <si>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</si>
  <si>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</si>
  <si>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</si>
  <si>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</si>
  <si>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</si>
  <si>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</si>
  <si>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</si>
  <si>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</si>
  <si>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</si>
  <si>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</si>
  <si>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</si>
  <si>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</si>
  <si>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</si>
  <si>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</si>
  <si>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</si>
  <si>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</si>
  <si>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</si>
  <si>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</si>
  <si>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</si>
  <si>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</si>
  <si>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</si>
  <si>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</si>
  <si>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</si>
  <si>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</si>
  <si>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</si>
  <si>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</si>
  <si>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</si>
  <si>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</si>
  <si>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</si>
  <si>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</si>
  <si>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</si>
  <si>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</si>
  <si>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</si>
  <si>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</si>
  <si>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</si>
  <si>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</si>
  <si>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</si>
  <si>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</si>
  <si>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</si>
  <si>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</si>
  <si>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</si>
  <si>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</si>
  <si>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</si>
  <si>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</si>
  <si>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</si>
  <si>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</si>
  <si>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</si>
  <si>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</si>
  <si>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</si>
  <si>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</si>
  <si>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</si>
  <si>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</si>
  <si>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</si>
  <si>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</si>
  <si>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</si>
  <si>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</si>
  <si>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</si>
  <si>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</si>
  <si>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</si>
  <si>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</si>
  <si>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</si>
  <si>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</si>
  <si>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</si>
  <si>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</si>
  <si>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</si>
  <si>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</si>
  <si>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</si>
  <si>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</si>
  <si>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</si>
  <si>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</si>
  <si>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</si>
  <si>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</si>
  <si>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</si>
  <si>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</si>
  <si>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</si>
  <si>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</si>
  <si>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</si>
  <si>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</si>
  <si>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</si>
  <si>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</si>
  <si>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</si>
  <si>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</si>
  <si>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</si>
  <si>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</si>
  <si>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</si>
  <si>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</si>
  <si>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</si>
  <si>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</si>
  <si>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</si>
  <si>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</si>
  <si>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</si>
  <si>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</si>
  <si>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</si>
  <si>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</si>
  <si>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</si>
  <si>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</si>
  <si>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</si>
  <si>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</si>
  <si>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</si>
  <si>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</si>
  <si>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</si>
  <si>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</si>
  <si>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</si>
  <si>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</si>
  <si>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</si>
  <si>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</si>
  <si>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</si>
  <si>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</si>
  <si>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</si>
  <si>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</si>
  <si>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</si>
  <si>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</si>
  <si>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</si>
  <si>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</si>
  <si>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</si>
  <si>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</si>
  <si>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</si>
  <si>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</si>
  <si>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</si>
  <si>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</si>
  <si>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</si>
  <si>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</si>
  <si>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</si>
  <si>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</si>
  <si>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</si>
  <si>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</si>
  <si>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</si>
  <si>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</si>
  <si>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</si>
  <si>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</si>
  <si>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</si>
  <si>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</si>
  <si>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</si>
  <si>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</si>
  <si>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</si>
  <si>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</si>
  <si>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</si>
  <si>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</si>
  <si>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</si>
  <si>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</si>
  <si>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</si>
  <si>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</si>
  <si>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</si>
  <si>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</si>
  <si>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</si>
  <si>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</si>
  <si>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</si>
  <si>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</si>
  <si>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</si>
  <si>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</si>
  <si>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</si>
  <si>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</si>
  <si>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</si>
  <si>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</si>
  <si>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</si>
  <si>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</si>
  <si>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</si>
  <si>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</si>
  <si>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</si>
  <si>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</si>
  <si>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</si>
  <si>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</si>
  <si>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</si>
  <si>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</si>
  <si>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</si>
  <si>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</si>
  <si>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</si>
  <si>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</si>
  <si>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</si>
  <si>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</si>
  <si>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</si>
  <si>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</si>
  <si>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</si>
  <si>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</si>
  <si>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</si>
  <si>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</si>
  <si>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</si>
  <si>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</si>
  <si>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</si>
  <si>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</si>
  <si>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</si>
  <si>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</si>
  <si>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</si>
  <si>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</si>
  <si>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</si>
  <si>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</si>
  <si>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</si>
  <si>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</si>
  <si>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</si>
  <si>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</si>
  <si>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</si>
  <si>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</si>
  <si>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</si>
  <si>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</si>
  <si>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</si>
  <si>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</si>
  <si>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</si>
  <si>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</si>
  <si>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</si>
  <si>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</si>
  <si>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</si>
  <si>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</si>
  <si>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</si>
  <si>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</si>
  <si>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</si>
  <si>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</si>
  <si>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</si>
  <si>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</si>
  <si>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</si>
  <si>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</si>
  <si>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</si>
  <si>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</si>
  <si>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</si>
  <si>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</si>
  <si>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</si>
  <si>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</si>
  <si>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</si>
  <si>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</si>
  <si>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</si>
  <si>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</si>
  <si>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</si>
  <si>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</si>
  <si>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</si>
  <si>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</si>
  <si>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</si>
  <si>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</si>
  <si>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</si>
  <si>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</si>
  <si>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</si>
  <si>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</si>
  <si>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</si>
  <si>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</si>
  <si>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</si>
  <si>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</si>
  <si>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</si>
  <si>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</si>
  <si>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</si>
  <si>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</si>
  <si>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</si>
  <si>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</si>
  <si>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</si>
  <si>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</si>
  <si>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</si>
  <si>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</si>
  <si>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</si>
  <si>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</si>
  <si>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</si>
  <si>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</si>
  <si>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</si>
  <si>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</si>
  <si>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</si>
  <si>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</si>
  <si>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</si>
  <si>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</si>
  <si>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</si>
  <si>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</si>
  <si>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</si>
  <si>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</si>
  <si>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</si>
  <si>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</si>
  <si>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</si>
  <si>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</si>
  <si>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</si>
  <si>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</si>
  <si>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</si>
  <si>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</si>
  <si>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</si>
  <si>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</si>
  <si>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</si>
  <si>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</si>
  <si>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</si>
  <si>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</si>
  <si>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</si>
  <si>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</si>
  <si>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</si>
  <si>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</si>
  <si>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</si>
  <si>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</si>
  <si>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</si>
  <si>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</si>
  <si>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</si>
  <si>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</si>
  <si>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</si>
  <si>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</si>
  <si>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</si>
  <si>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</si>
  <si>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</si>
  <si>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</si>
  <si>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</si>
  <si>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</si>
  <si>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</si>
  <si>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</si>
  <si>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</si>
  <si>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</si>
  <si>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</si>
  <si>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</si>
  <si>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</si>
  <si>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</si>
  <si>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</si>
  <si>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</si>
  <si>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</si>
  <si>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</si>
  <si>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</si>
  <si>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</si>
  <si>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</si>
  <si>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</si>
  <si>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</si>
  <si>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</si>
  <si>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</si>
  <si>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</si>
  <si>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</si>
  <si>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</si>
  <si>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</si>
  <si>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</si>
  <si>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</si>
  <si>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</si>
  <si>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</si>
  <si>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</si>
  <si>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</si>
  <si>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</si>
  <si>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</si>
  <si>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</si>
  <si>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</si>
  <si>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</si>
  <si>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</si>
  <si>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</si>
  <si>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</si>
  <si>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</si>
  <si>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</si>
  <si>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</si>
  <si>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</si>
  <si>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</si>
  <si>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</si>
  <si>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</si>
  <si>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</si>
  <si>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</si>
  <si>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</si>
  <si>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</si>
  <si>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</si>
  <si>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</si>
  <si>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</si>
  <si>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</si>
  <si>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</si>
  <si>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</si>
  <si>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</si>
  <si>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</si>
  <si>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</si>
  <si>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</si>
  <si>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</si>
  <si>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</si>
  <si>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</si>
  <si>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</si>
  <si>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</si>
  <si>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</si>
  <si>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</si>
  <si>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</si>
  <si>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</si>
  <si>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</si>
  <si>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</si>
  <si>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</si>
  <si>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</si>
  <si>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</si>
  <si>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</si>
  <si>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</si>
  <si>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</si>
  <si>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</si>
  <si>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</si>
  <si>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</si>
  <si>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</si>
  <si>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</si>
  <si>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</si>
  <si>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</si>
  <si>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</si>
  <si>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</si>
  <si>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</si>
  <si>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</si>
  <si>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</si>
  <si>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</si>
  <si>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</si>
  <si>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</si>
  <si>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</si>
  <si>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</si>
  <si>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</si>
  <si>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</si>
  <si>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</si>
  <si>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</si>
  <si>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</si>
  <si>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</si>
  <si>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</si>
  <si>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</si>
  <si>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</si>
  <si>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</si>
  <si>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</si>
  <si>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</si>
  <si>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</si>
  <si>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</si>
  <si>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</si>
  <si>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</si>
  <si>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</si>
  <si>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</si>
  <si>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</si>
  <si>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</si>
  <si>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</si>
  <si>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</si>
  <si>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</si>
  <si>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</si>
  <si>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</si>
  <si>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</si>
  <si>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</si>
  <si>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</si>
  <si>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</si>
  <si>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</si>
  <si>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</si>
  <si>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</si>
  <si>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</si>
  <si>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</si>
  <si>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</si>
  <si>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</si>
  <si>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</si>
  <si>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</si>
  <si>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</si>
  <si>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</si>
  <si>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</si>
  <si>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</si>
  <si>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</si>
  <si>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</si>
  <si>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</si>
  <si>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</si>
  <si>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</si>
  <si>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</si>
  <si>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</si>
  <si>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</si>
  <si>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</si>
  <si>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</si>
  <si>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</si>
  <si>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</si>
  <si>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</si>
  <si>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</si>
  <si>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</si>
  <si>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</si>
  <si>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</si>
  <si>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</si>
  <si>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</si>
  <si>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</si>
  <si>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</si>
  <si>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</si>
  <si>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</si>
  <si>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</si>
  <si>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</si>
  <si>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</si>
  <si>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</si>
  <si>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</si>
  <si>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</si>
  <si>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</si>
  <si>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</si>
  <si>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</si>
  <si>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</si>
  <si>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</si>
  <si>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</si>
  <si>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</si>
  <si>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</si>
  <si>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</si>
  <si>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</si>
  <si>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</si>
  <si>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</si>
  <si>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</si>
  <si>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</si>
  <si>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</si>
  <si>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</si>
  <si>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</si>
  <si>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</si>
  <si>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</si>
  <si>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</si>
  <si>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</si>
  <si>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</si>
  <si>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</si>
  <si>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</si>
  <si>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</si>
  <si>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</si>
  <si>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</si>
  <si>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</si>
  <si>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</si>
  <si>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</si>
  <si>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</si>
  <si>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</si>
  <si>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</si>
  <si>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</si>
  <si>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</si>
  <si>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</si>
  <si>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</si>
  <si>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</si>
  <si>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</si>
  <si>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</si>
  <si>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</si>
  <si>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</si>
  <si>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</si>
  <si>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</si>
  <si>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</si>
  <si>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</si>
  <si>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</si>
  <si>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</si>
  <si>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</si>
  <si>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</si>
  <si>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</si>
  <si>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</si>
  <si>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</si>
  <si>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</si>
  <si>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</si>
  <si>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</si>
  <si>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</si>
  <si>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</si>
  <si>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</si>
  <si>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</si>
  <si>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</si>
  <si>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</si>
  <si>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</si>
  <si>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</si>
  <si>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</si>
  <si>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</si>
  <si>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</si>
  <si>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</si>
  <si>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</si>
  <si>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</si>
  <si>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</si>
  <si>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</si>
  <si>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</si>
  <si>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</si>
  <si>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</si>
  <si>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</si>
  <si>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</si>
  <si>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</si>
  <si>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</si>
  <si>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</si>
  <si>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</si>
  <si>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</si>
  <si>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</si>
  <si>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</si>
  <si>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</si>
  <si>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</si>
  <si>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</si>
  <si>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</si>
  <si>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</si>
  <si>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</si>
  <si>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</si>
  <si>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</si>
  <si>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</si>
  <si>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</si>
  <si>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</si>
  <si>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</si>
  <si>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</si>
  <si>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</si>
  <si>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</si>
  <si>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</si>
  <si>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</si>
  <si>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</si>
  <si>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</si>
  <si>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</si>
  <si>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</si>
  <si>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</si>
  <si>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</si>
  <si>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</si>
  <si>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</si>
  <si>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</si>
  <si>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</si>
  <si>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</si>
  <si>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</si>
  <si>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</si>
  <si>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</si>
  <si>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</si>
  <si>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</si>
  <si>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</si>
  <si>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</si>
  <si>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</si>
  <si>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</si>
  <si>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</si>
  <si>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</si>
  <si>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</si>
  <si>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</si>
  <si>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</si>
  <si>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</si>
  <si>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</si>
  <si>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</si>
  <si>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</si>
  <si>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</si>
  <si>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</si>
  <si>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</si>
  <si>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</si>
  <si>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</si>
  <si>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</si>
  <si>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</si>
  <si>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</si>
  <si>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</si>
  <si>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</si>
  <si>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</si>
  <si>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</si>
  <si>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</si>
  <si>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</si>
  <si>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</si>
  <si>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</si>
  <si>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</si>
  <si>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</si>
  <si>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</si>
  <si>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</si>
  <si>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</si>
  <si>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</si>
  <si>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</si>
  <si>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</si>
  <si>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</si>
  <si>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</si>
  <si>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</si>
  <si>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</si>
  <si>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</si>
  <si>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</si>
  <si>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</si>
  <si>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</si>
  <si>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</si>
  <si>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</si>
  <si>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</si>
  <si>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</si>
  <si>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</si>
  <si>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</si>
  <si>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</si>
  <si>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</si>
  <si>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</si>
  <si>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</si>
  <si>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</si>
  <si>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</si>
  <si>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</si>
  <si>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</si>
  <si>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</si>
  <si>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</si>
  <si>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</si>
  <si>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</si>
  <si>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</si>
  <si>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</si>
  <si>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</si>
  <si>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</si>
  <si>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</si>
  <si>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</si>
  <si>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</si>
  <si>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</si>
  <si>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</si>
  <si>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</si>
  <si>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</si>
  <si>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</si>
  <si>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</si>
  <si>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</si>
  <si>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</si>
  <si>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</si>
  <si>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</si>
  <si>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</si>
  <si>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</si>
  <si>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</si>
  <si>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</si>
  <si>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</si>
  <si>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</si>
  <si>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</si>
  <si>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</si>
  <si>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</si>
  <si>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</si>
  <si>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</si>
  <si>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</si>
  <si>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</si>
  <si>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</si>
  <si>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</si>
  <si>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</si>
  <si>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</si>
  <si>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</si>
  <si>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</si>
  <si>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</si>
  <si>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</si>
  <si>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</si>
  <si>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</si>
  <si>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</si>
  <si>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</si>
  <si>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</si>
  <si>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</si>
  <si>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</si>
  <si>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</si>
  <si>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</si>
  <si>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</si>
  <si>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</si>
  <si>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</si>
  <si>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</si>
  <si>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</si>
  <si>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</si>
  <si>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</si>
  <si>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</si>
  <si>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</si>
  <si>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</si>
  <si>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</si>
  <si>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</si>
  <si>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</si>
  <si>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</si>
  <si>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</si>
  <si>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</si>
  <si>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</si>
  <si>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</si>
  <si>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</si>
  <si>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</si>
  <si>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</si>
  <si>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</si>
  <si>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</si>
  <si>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</si>
  <si>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</si>
  <si>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</si>
  <si>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</si>
  <si>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</si>
  <si>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</si>
  <si>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</si>
  <si>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</si>
  <si>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</si>
  <si>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</si>
  <si>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</si>
  <si>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</si>
  <si>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</si>
  <si>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</si>
  <si>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</si>
  <si>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</si>
  <si>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</si>
  <si>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</si>
  <si>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</si>
  <si>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</si>
  <si>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</si>
  <si>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</si>
  <si>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</si>
  <si>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</si>
  <si>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</si>
  <si>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</si>
  <si>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</si>
  <si>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</si>
  <si>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</si>
  <si>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</si>
  <si>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</si>
  <si>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</si>
  <si>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</si>
  <si>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</si>
  <si>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</si>
  <si>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</si>
  <si>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</si>
  <si>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</si>
  <si>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</si>
  <si>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</si>
  <si>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</si>
  <si>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</si>
  <si>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</si>
  <si>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</si>
  <si>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</si>
  <si>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</si>
  <si>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</si>
  <si>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</si>
  <si>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</si>
  <si>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</si>
  <si>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</si>
  <si>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</si>
  <si>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</si>
  <si>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</si>
  <si>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</si>
  <si>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</si>
  <si>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</si>
  <si>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</si>
  <si>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</si>
  <si>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</si>
  <si>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</si>
  <si>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</si>
  <si>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</si>
  <si>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</si>
  <si>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</si>
  <si>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</si>
  <si>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</si>
  <si>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</si>
  <si>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</si>
  <si>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</si>
  <si>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</si>
  <si>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</si>
  <si>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</si>
  <si>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</si>
  <si>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</si>
  <si>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</si>
  <si>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</si>
  <si>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</si>
  <si>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</si>
  <si>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</si>
  <si>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</si>
  <si>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</si>
  <si>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</si>
  <si>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</si>
  <si>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</si>
  <si>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</si>
  <si>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</si>
  <si>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</si>
  <si>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</si>
  <si>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</si>
  <si>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</si>
  <si>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</si>
  <si>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</si>
  <si>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</si>
  <si>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</si>
  <si>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</si>
  <si>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</si>
  <si>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</si>
  <si>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</si>
  <si>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</si>
  <si>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</si>
  <si>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</si>
  <si>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</si>
  <si>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</si>
  <si>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</si>
  <si>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</si>
  <si>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</si>
  <si>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</si>
  <si>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</si>
  <si>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</si>
  <si>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</si>
  <si>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</si>
  <si>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</si>
  <si>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</si>
  <si>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</si>
  <si>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</si>
  <si>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</si>
  <si>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</si>
  <si>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</si>
  <si>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</si>
  <si>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</si>
  <si>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</si>
  <si>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</si>
  <si>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</si>
  <si>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</si>
  <si>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</si>
  <si>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</si>
  <si>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</si>
  <si>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</si>
  <si>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</si>
  <si>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</si>
  <si>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</si>
  <si>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</si>
  <si>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</si>
  <si>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</si>
  <si>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</si>
  <si>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</si>
  <si>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</si>
  <si>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</si>
  <si>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</si>
  <si>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</si>
  <si>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</si>
  <si>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</si>
  <si>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</si>
  <si>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</si>
  <si>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</si>
  <si>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</si>
  <si>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</si>
  <si>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</si>
  <si>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</si>
  <si>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</si>
  <si>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</si>
  <si>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</si>
  <si>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</si>
  <si>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</si>
  <si>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</si>
  <si>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</si>
  <si>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</si>
  <si>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</si>
  <si>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</si>
  <si>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</si>
  <si>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</si>
  <si>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</si>
  <si>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</si>
  <si>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</si>
  <si>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</si>
  <si>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</si>
  <si>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</si>
  <si>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</si>
  <si>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</si>
  <si>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</si>
  <si>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</si>
  <si>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</si>
  <si>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</si>
  <si>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</si>
  <si>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</si>
  <si>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</si>
  <si>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</si>
  <si>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</si>
  <si>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</si>
  <si>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</si>
  <si>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</si>
  <si>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</si>
  <si>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</si>
  <si>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</si>
  <si>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</si>
  <si>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</si>
  <si>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</si>
  <si>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</si>
  <si>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</si>
  <si>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</si>
  <si>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</si>
  <si>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</si>
  <si>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</si>
  <si>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</si>
  <si>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</si>
  <si>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</si>
  <si>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</si>
  <si>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</si>
  <si>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</si>
  <si>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</si>
  <si>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</si>
  <si>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</si>
  <si>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</si>
  <si>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</si>
  <si>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</si>
  <si>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</si>
  <si>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</si>
  <si>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</si>
  <si>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</si>
  <si>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</si>
  <si>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</si>
  <si>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</si>
  <si>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</si>
  <si>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</si>
  <si>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</si>
  <si>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</si>
  <si>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</si>
  <si>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</si>
  <si>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</si>
  <si>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</si>
  <si>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</si>
  <si>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</si>
  <si>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</si>
  <si>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</si>
  <si>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</si>
  <si>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</si>
  <si>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</si>
  <si>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</si>
  <si>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</si>
  <si>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</si>
  <si>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</si>
  <si>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</si>
  <si>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</si>
  <si>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</si>
  <si>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</si>
  <si>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</si>
  <si>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</si>
  <si>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</si>
  <si>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</si>
  <si>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</si>
  <si>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</si>
  <si>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</si>
  <si>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</si>
  <si>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</si>
  <si>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</si>
  <si>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</si>
  <si>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</si>
  <si>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</si>
  <si>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</si>
  <si>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</si>
  <si>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</si>
  <si>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</si>
  <si>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</si>
  <si>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</si>
  <si>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</si>
  <si>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</si>
  <si>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</si>
  <si>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</si>
  <si>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</si>
  <si>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</si>
  <si>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</si>
  <si>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</si>
  <si>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</si>
  <si>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</si>
  <si>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</si>
  <si>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</si>
  <si>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</si>
  <si>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</si>
  <si>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</si>
  <si>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</si>
  <si>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</si>
  <si>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</si>
  <si>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</si>
  <si>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</si>
  <si>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</si>
  <si>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</si>
  <si>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</si>
  <si>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</si>
  <si>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</si>
  <si>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</si>
  <si>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</si>
  <si>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</si>
  <si>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</si>
  <si>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</si>
  <si>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</si>
  <si>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</si>
  <si>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</si>
  <si>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</si>
  <si>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</si>
  <si>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</si>
  <si>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</si>
  <si>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</si>
  <si>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</si>
  <si>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</si>
  <si>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</si>
  <si>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</si>
  <si>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</si>
  <si>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</si>
  <si>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</si>
  <si>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</si>
  <si>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</si>
  <si>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</si>
  <si>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</si>
  <si>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</si>
  <si>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</si>
  <si>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</si>
  <si>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</si>
  <si>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</si>
  <si>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</si>
  <si>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</si>
  <si>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</si>
  <si>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</si>
  <si>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</si>
  <si>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</si>
  <si>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</si>
  <si>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</si>
  <si>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</si>
  <si>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</si>
  <si>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</si>
  <si>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</si>
  <si>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</si>
  <si>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</si>
  <si>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</si>
  <si>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</si>
  <si>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</si>
  <si>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</si>
  <si>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</si>
  <si>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</si>
  <si>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</si>
  <si>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</si>
  <si>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</si>
  <si>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</si>
  <si>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</si>
  <si>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</si>
  <si>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</si>
  <si>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</si>
  <si>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</si>
  <si>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</si>
  <si>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</si>
  <si>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</si>
  <si>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</si>
  <si>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</si>
  <si>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</si>
  <si>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</si>
  <si>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</si>
  <si>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</si>
  <si>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</si>
  <si>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</si>
  <si>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</si>
  <si>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</si>
  <si>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</si>
  <si>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</si>
  <si>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</si>
  <si>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</si>
  <si>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</si>
  <si>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</si>
  <si>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</si>
  <si>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</si>
  <si>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</si>
  <si>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</si>
  <si>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</si>
  <si>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</si>
  <si>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</si>
  <si>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</si>
  <si>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</si>
  <si>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</si>
  <si>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</si>
  <si>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</si>
  <si>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</si>
  <si>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</si>
  <si>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</si>
  <si>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</si>
  <si>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</si>
  <si>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</si>
  <si>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</si>
  <si>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</si>
  <si>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</si>
  <si>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</si>
  <si>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</si>
  <si>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</si>
  <si>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</si>
  <si>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</si>
  <si>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</si>
  <si>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</si>
  <si>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</si>
  <si>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</si>
  <si>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</si>
  <si>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</si>
  <si>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</si>
  <si>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</si>
  <si>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</si>
  <si>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</si>
  <si>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</si>
  <si>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</si>
  <si>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</si>
  <si>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</si>
  <si>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</si>
  <si>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</si>
  <si>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</si>
  <si>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</si>
  <si>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</si>
  <si>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</si>
  <si>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</si>
  <si>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</si>
  <si>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</si>
  <si>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</si>
  <si>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</si>
  <si>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</si>
  <si>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</si>
  <si>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</si>
  <si>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</si>
  <si>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</si>
  <si>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</si>
  <si>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</si>
  <si>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</si>
  <si>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</si>
  <si>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</si>
  <si>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</si>
  <si>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</si>
  <si>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</si>
  <si>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</si>
  <si>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</si>
  <si>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</si>
  <si>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</si>
  <si>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</si>
  <si>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</si>
  <si>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</si>
  <si>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</si>
  <si>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</si>
  <si>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</si>
  <si>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</si>
  <si>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</si>
  <si>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</si>
  <si>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</si>
  <si>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</si>
  <si>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</si>
  <si>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</si>
  <si>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</si>
  <si>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</si>
  <si>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</si>
  <si>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</si>
  <si>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</si>
  <si>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</si>
  <si>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</si>
  <si>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</si>
  <si>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</si>
  <si>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</si>
  <si>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</si>
  <si>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</si>
  <si>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</si>
  <si>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</si>
  <si>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</si>
  <si>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</si>
  <si>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</si>
  <si>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</si>
  <si>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</si>
  <si>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</si>
  <si>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</si>
  <si>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</si>
  <si>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</si>
  <si>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</si>
  <si>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</si>
  <si>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</si>
  <si>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</si>
  <si>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</si>
  <si>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</si>
  <si>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</si>
  <si>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</si>
  <si>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</si>
  <si>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</si>
  <si>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</si>
  <si>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</si>
  <si>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</si>
  <si>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</si>
  <si>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</si>
  <si>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</si>
  <si>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</si>
  <si>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</si>
  <si>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</si>
  <si>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</si>
  <si>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</si>
  <si>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</si>
  <si>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</si>
  <si>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</si>
  <si>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</si>
  <si>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</si>
  <si>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</si>
  <si>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</si>
  <si>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</si>
  <si>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</si>
  <si>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</si>
  <si>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</si>
  <si>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</si>
  <si>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</si>
  <si>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</si>
  <si>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</si>
  <si>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</si>
  <si>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</si>
  <si>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</si>
  <si>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</si>
  <si>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</si>
  <si>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</si>
  <si>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</si>
  <si>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</si>
  <si>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</si>
  <si>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</si>
  <si>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</si>
  <si>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</si>
  <si>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</si>
  <si>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</si>
  <si>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</si>
  <si>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</si>
  <si>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</si>
  <si>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</si>
  <si>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</si>
  <si>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</si>
  <si>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</si>
  <si>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</si>
  <si>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</si>
  <si>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</si>
  <si>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</si>
  <si>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</si>
  <si>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</si>
  <si>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</si>
  <si>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</si>
  <si>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</si>
  <si>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</si>
  <si>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</si>
  <si>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</si>
  <si>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</si>
  <si>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</si>
  <si>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</si>
  <si>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</si>
  <si>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</si>
  <si>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</si>
  <si>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</si>
  <si>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</si>
  <si>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</si>
  <si>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</si>
  <si>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</si>
  <si>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</si>
  <si>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</si>
  <si>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</si>
  <si>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</si>
  <si>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</si>
  <si>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</si>
  <si>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</si>
  <si>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</si>
  <si>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</si>
  <si>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</si>
  <si>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</si>
  <si>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</si>
  <si>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</si>
  <si>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</si>
  <si>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</si>
  <si>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</si>
  <si>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</si>
  <si>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</si>
  <si>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</si>
  <si>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</si>
  <si>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</si>
  <si>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</si>
  <si>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</si>
  <si>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</si>
  <si>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</si>
  <si>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</si>
  <si>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</si>
  <si>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</si>
  <si>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</si>
  <si>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</si>
  <si>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</si>
  <si>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</si>
  <si>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</si>
  <si>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</si>
  <si>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</si>
  <si>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</si>
  <si>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</si>
  <si>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</si>
  <si>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</si>
  <si>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</si>
  <si>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</si>
  <si>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</si>
  <si>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</si>
  <si>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</si>
  <si>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</si>
  <si>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</si>
  <si>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</si>
  <si>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</si>
  <si>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</si>
  <si>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</si>
  <si>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</si>
  <si>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</si>
  <si>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</si>
  <si>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</si>
  <si>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</si>
  <si>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</si>
  <si>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</si>
  <si>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</si>
  <si>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</si>
  <si>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</si>
  <si>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</si>
  <si>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</si>
  <si>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</si>
  <si>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</si>
  <si>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</si>
  <si>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</si>
  <si>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</si>
  <si>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</si>
  <si>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</si>
  <si>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</si>
  <si>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</si>
  <si>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</si>
  <si>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</si>
  <si>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</si>
  <si>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</si>
  <si>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</si>
  <si>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</si>
  <si>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</si>
  <si>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</si>
  <si>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</si>
  <si>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</si>
  <si>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</si>
  <si>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</si>
  <si>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</si>
  <si>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</si>
  <si>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</si>
  <si>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</si>
  <si>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</si>
  <si>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</si>
  <si>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</si>
  <si>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</si>
  <si>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</si>
  <si>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</si>
  <si>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</si>
  <si>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</si>
  <si>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</si>
  <si>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</si>
  <si>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</si>
  <si>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</si>
  <si>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</si>
  <si>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</si>
  <si>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</si>
  <si>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</si>
  <si>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</si>
  <si>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</si>
  <si>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</si>
  <si>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</si>
  <si>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</si>
  <si>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</si>
  <si>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</si>
  <si>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</si>
  <si>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</si>
  <si>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</si>
  <si>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</si>
  <si>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</si>
  <si>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</si>
  <si>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</si>
  <si>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</si>
  <si>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</si>
  <si>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</si>
  <si>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</si>
  <si>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</si>
  <si>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</si>
  <si>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</si>
  <si>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</si>
  <si>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</si>
  <si>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</si>
  <si>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</si>
  <si>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</si>
  <si>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</si>
  <si>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</si>
  <si>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</si>
  <si>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</si>
  <si>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</si>
  <si>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</si>
  <si>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</si>
  <si>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</si>
  <si>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</si>
  <si>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</si>
  <si>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</si>
  <si>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</si>
  <si>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</si>
  <si>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</si>
  <si>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</si>
  <si>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</si>
  <si>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</si>
  <si>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</si>
  <si>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</si>
  <si>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</si>
  <si>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</si>
  <si>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</si>
  <si>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</si>
  <si>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</si>
  <si>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</si>
  <si>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</si>
  <si>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</si>
  <si>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</si>
  <si>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</si>
  <si>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</si>
  <si>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</si>
  <si>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</si>
  <si>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</si>
  <si>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</si>
  <si>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</si>
  <si>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</si>
  <si>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</si>
  <si>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</si>
  <si>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</si>
  <si>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</si>
  <si>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</si>
  <si>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</si>
  <si>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</si>
  <si>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</si>
  <si>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</si>
  <si>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</si>
  <si>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</si>
  <si>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</si>
  <si>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</si>
  <si>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</si>
  <si>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</si>
  <si>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</si>
  <si>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</si>
  <si>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</si>
  <si>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</si>
  <si>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</si>
  <si>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</si>
  <si>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</si>
  <si>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</si>
  <si>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</si>
  <si>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</si>
  <si>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</si>
  <si>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</si>
  <si>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</si>
  <si>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</si>
  <si>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</si>
  <si>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</si>
  <si>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</si>
  <si>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</si>
  <si>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</si>
  <si>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</si>
  <si>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</si>
  <si>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</si>
  <si>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</si>
  <si>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</si>
  <si>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</si>
  <si>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</si>
  <si>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</si>
  <si>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</si>
  <si>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</si>
  <si>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</si>
  <si>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</si>
  <si>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</si>
  <si>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</si>
  <si>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</si>
  <si>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</si>
  <si>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</si>
  <si>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</si>
  <si>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</si>
  <si>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</si>
  <si>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</si>
  <si>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</si>
  <si>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</si>
  <si>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</si>
  <si>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</si>
  <si>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</si>
  <si>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</si>
  <si>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</si>
  <si>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</si>
  <si>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</si>
  <si>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</si>
  <si>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</si>
  <si>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</si>
  <si>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</si>
  <si>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</si>
  <si>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</si>
  <si>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</si>
  <si>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</si>
  <si>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</si>
  <si>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</si>
  <si>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</si>
  <si>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</si>
  <si>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</si>
  <si>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</si>
  <si>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</si>
  <si>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</si>
  <si>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</si>
  <si>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</si>
  <si>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</si>
  <si>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</si>
  <si>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</si>
  <si>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</si>
  <si>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</si>
  <si>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</si>
  <si>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</si>
  <si>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</si>
  <si>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</si>
  <si>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</si>
  <si>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</si>
  <si>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</si>
  <si>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</si>
  <si>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</si>
  <si>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</si>
  <si>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</si>
  <si>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</si>
  <si>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</si>
  <si>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</si>
  <si>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</si>
  <si>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</si>
  <si>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</si>
  <si>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</si>
  <si>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</si>
  <si>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</si>
  <si>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</si>
  <si>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</si>
  <si>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</si>
  <si>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</si>
  <si>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</si>
  <si>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</si>
  <si>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</si>
  <si>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</si>
  <si>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</si>
  <si>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</si>
  <si>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</si>
  <si>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</si>
  <si>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</si>
  <si>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</si>
  <si>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</si>
  <si>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</si>
  <si>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</si>
  <si>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</si>
  <si>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</si>
  <si>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</si>
  <si>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</si>
  <si>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</si>
  <si>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</si>
  <si>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</si>
  <si>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</si>
  <si>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</si>
  <si>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</si>
  <si>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</si>
  <si>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</si>
  <si>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</si>
  <si>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</si>
  <si>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</si>
  <si>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</si>
  <si>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</si>
  <si>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</si>
  <si>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</si>
  <si>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</si>
  <si>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</si>
  <si>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</si>
  <si>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</si>
  <si>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</si>
  <si>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</si>
  <si>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</si>
  <si>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</si>
  <si>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</si>
  <si>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</si>
  <si>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</si>
  <si>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</si>
  <si>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</si>
  <si>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</si>
  <si>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</si>
  <si>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</si>
  <si>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</si>
  <si>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</si>
  <si>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</si>
  <si>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</si>
  <si>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</si>
  <si>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</si>
  <si>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</si>
  <si>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</si>
  <si>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</si>
  <si>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</si>
  <si>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</si>
  <si>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</si>
  <si>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</si>
  <si>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</si>
  <si>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</si>
  <si>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</si>
  <si>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</si>
  <si>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</si>
  <si>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</si>
  <si>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</si>
  <si>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</si>
  <si>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</si>
  <si>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</si>
  <si>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</si>
  <si>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</si>
  <si>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</si>
  <si>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</si>
  <si>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</si>
  <si>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</si>
  <si>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</si>
  <si>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</si>
  <si>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</si>
  <si>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</si>
  <si>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</si>
  <si>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</si>
  <si>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</si>
  <si>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</si>
  <si>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</si>
  <si>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</si>
  <si>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</si>
  <si>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</si>
  <si>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</si>
  <si>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</si>
  <si>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</si>
  <si>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</si>
  <si>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</si>
  <si>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</si>
  <si>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</si>
  <si>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</si>
  <si>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</si>
  <si>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</si>
  <si>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</si>
  <si>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</si>
  <si>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</si>
  <si>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</si>
  <si>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</si>
  <si>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</si>
  <si>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</si>
  <si>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</si>
  <si>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</si>
  <si>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</si>
  <si>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</si>
  <si>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</si>
  <si>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</si>
  <si>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</si>
  <si>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</si>
  <si>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</si>
  <si>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</si>
  <si>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</si>
  <si>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</si>
  <si>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</si>
  <si>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</si>
  <si>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</si>
  <si>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</si>
  <si>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</si>
  <si>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</si>
  <si>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</si>
  <si>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</si>
  <si>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</si>
  <si>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</si>
  <si>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</si>
  <si>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</si>
  <si>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</si>
  <si>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</si>
  <si>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</si>
  <si>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</si>
  <si>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</si>
  <si>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</si>
  <si>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</si>
  <si>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</si>
  <si>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</si>
  <si>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</si>
  <si>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</si>
  <si>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</si>
  <si>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</si>
  <si>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</si>
  <si>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</si>
  <si>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</si>
  <si>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</si>
  <si>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</si>
  <si>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</si>
  <si>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</si>
  <si>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</si>
  <si>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</si>
  <si>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</si>
  <si>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</si>
  <si>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</si>
  <si>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</si>
  <si>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</si>
  <si>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</si>
  <si>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</si>
  <si>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</si>
  <si>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</si>
  <si>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</si>
  <si>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</si>
  <si>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</si>
  <si>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</si>
  <si>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</si>
  <si>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</si>
  <si>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</si>
  <si>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</si>
  <si>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</si>
  <si>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</si>
  <si>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</si>
  <si>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</si>
  <si>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</si>
  <si>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</si>
  <si>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</si>
  <si>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</si>
  <si>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</si>
  <si>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</si>
  <si>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</si>
  <si>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</si>
  <si>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</si>
  <si>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</si>
  <si>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</si>
  <si>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</si>
  <si>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</si>
  <si>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</si>
  <si>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</si>
  <si>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</si>
  <si>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</si>
  <si>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</si>
  <si>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</si>
  <si>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</si>
  <si>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</si>
  <si>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</si>
  <si>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</si>
  <si>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</si>
  <si>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</si>
  <si>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</si>
  <si>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</si>
  <si>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</si>
  <si>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</si>
  <si>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</si>
  <si>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</si>
  <si>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</si>
  <si>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</si>
  <si>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</si>
  <si>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</si>
  <si>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</si>
  <si>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</si>
  <si>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</si>
  <si>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</si>
  <si>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</si>
  <si>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</si>
  <si>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</si>
  <si>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</si>
  <si>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</si>
  <si>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</si>
  <si>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</si>
  <si>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</si>
  <si>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</si>
  <si>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</si>
  <si>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</si>
  <si>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</si>
  <si>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</si>
  <si>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</si>
  <si>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</si>
  <si>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</si>
  <si>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</si>
  <si>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</si>
  <si>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</si>
  <si>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</si>
  <si>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</si>
  <si>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</si>
  <si>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</si>
  <si>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</si>
  <si>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</si>
  <si>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</si>
  <si>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</si>
  <si>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</si>
  <si>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</si>
  <si>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</si>
  <si>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</si>
  <si>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</si>
  <si>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</si>
  <si>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</si>
  <si>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</si>
  <si>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</si>
  <si>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</si>
  <si>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</si>
  <si>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</si>
  <si>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</si>
  <si>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</si>
  <si>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</si>
  <si>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</si>
  <si>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</si>
  <si>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</si>
  <si>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</si>
  <si>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</si>
  <si>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</si>
  <si>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</si>
  <si>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</si>
  <si>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</si>
  <si>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</si>
  <si>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</si>
  <si>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</si>
  <si>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</si>
  <si>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</si>
  <si>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</si>
  <si>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</si>
  <si>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</si>
  <si>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</si>
  <si>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</si>
  <si>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</si>
  <si>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</si>
  <si>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</si>
  <si>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</si>
  <si>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</si>
  <si>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</si>
  <si>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</si>
  <si>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</si>
  <si>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</si>
  <si>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</si>
  <si>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</si>
  <si>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</si>
  <si>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</si>
  <si>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</si>
  <si>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</si>
  <si>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</si>
  <si>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</si>
  <si>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</si>
  <si>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</si>
  <si>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</si>
  <si>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</si>
  <si>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</si>
  <si>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</si>
  <si>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</si>
  <si>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</si>
  <si>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</si>
  <si>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</si>
  <si>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</si>
  <si>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</si>
  <si>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</si>
  <si>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</si>
  <si>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</si>
  <si>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</si>
  <si>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</si>
  <si>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</si>
  <si>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</si>
  <si>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</si>
  <si>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</si>
  <si>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</si>
  <si>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</si>
  <si>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</si>
  <si>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</si>
  <si>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</si>
  <si>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</si>
  <si>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</si>
  <si>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</si>
  <si>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</si>
  <si>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</si>
  <si>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</si>
  <si>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</si>
  <si>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</si>
  <si>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</si>
  <si>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</si>
  <si>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</si>
  <si>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</si>
  <si>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</si>
  <si>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</si>
  <si>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</si>
  <si>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</si>
  <si>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</si>
  <si>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</si>
  <si>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</si>
  <si>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</si>
  <si>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</si>
  <si>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</si>
  <si>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</si>
  <si>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</si>
  <si>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</si>
  <si>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</si>
  <si>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</si>
  <si>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</si>
  <si>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</si>
  <si>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</si>
  <si>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</si>
  <si>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</si>
  <si>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</si>
  <si>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</si>
  <si>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</si>
  <si>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</si>
  <si>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</si>
  <si>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</si>
  <si>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</si>
  <si>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</si>
  <si>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</si>
  <si>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</si>
  <si>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</si>
  <si>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</si>
  <si>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</si>
  <si>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</si>
  <si>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</si>
  <si>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</si>
  <si>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</si>
  <si>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</si>
  <si>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</si>
  <si>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</si>
  <si>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</si>
  <si>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</si>
  <si>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</si>
  <si>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</si>
  <si>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</si>
  <si>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</si>
  <si>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</si>
  <si>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</si>
  <si>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</si>
  <si>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</si>
  <si>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</si>
  <si>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</si>
  <si>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</si>
  <si>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</si>
  <si>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</si>
  <si>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</si>
  <si>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</si>
  <si>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</si>
  <si>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</si>
  <si>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</si>
  <si>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</si>
  <si>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</si>
  <si>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</si>
  <si>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</si>
  <si>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</si>
  <si>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</si>
  <si>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</si>
  <si>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</si>
  <si>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</si>
  <si>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</si>
  <si>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</si>
  <si>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</si>
  <si>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</si>
  <si>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</si>
  <si>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</si>
  <si>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</si>
  <si>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</si>
  <si>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</si>
  <si>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</si>
  <si>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</si>
  <si>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</si>
  <si>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</si>
  <si>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</si>
  <si>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</si>
  <si>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</si>
  <si>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</si>
  <si>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</si>
  <si>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</si>
  <si>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</si>
  <si>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</si>
  <si>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</si>
  <si>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</si>
  <si>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</si>
  <si>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</si>
  <si>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</si>
  <si>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</si>
  <si>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</si>
  <si>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</si>
  <si>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</si>
  <si>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</si>
  <si>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</si>
  <si>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</si>
  <si>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</si>
  <si>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</si>
  <si>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</si>
  <si>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</si>
  <si>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</si>
  <si>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</si>
  <si>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</si>
  <si>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</si>
  <si>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</si>
  <si>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</si>
  <si>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</si>
  <si>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</si>
  <si>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</si>
  <si>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</si>
  <si>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</si>
  <si>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</si>
  <si>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</si>
  <si>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</si>
  <si>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</si>
  <si>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</si>
  <si>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</si>
  <si>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</si>
  <si>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</si>
  <si>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</si>
  <si>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</si>
  <si>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</si>
  <si>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</si>
  <si>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</si>
  <si>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</si>
  <si>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</si>
  <si>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</si>
  <si>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</si>
  <si>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</si>
  <si>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</si>
  <si>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</si>
  <si>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</si>
  <si>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</si>
  <si>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</si>
  <si>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</si>
  <si>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</si>
  <si>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</si>
  <si>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</si>
  <si>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</si>
  <si>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</si>
  <si>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</si>
  <si>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</si>
  <si>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</si>
  <si>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</si>
  <si>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</si>
  <si>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</si>
  <si>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</si>
  <si>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</si>
  <si>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</si>
  <si>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</si>
  <si>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</si>
  <si>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</si>
  <si>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</si>
  <si>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</si>
  <si>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</si>
  <si>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</si>
  <si>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</si>
  <si>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</si>
  <si>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</si>
  <si>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</si>
  <si>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</si>
  <si>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</si>
  <si>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</si>
  <si>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</si>
  <si>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</si>
  <si>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</si>
  <si>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</si>
  <si>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</si>
  <si>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</si>
  <si>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</si>
  <si>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</si>
  <si>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</si>
  <si>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</si>
  <si>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</si>
  <si>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</si>
  <si>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</si>
  <si>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</si>
  <si>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</si>
  <si>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</si>
  <si>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</si>
  <si>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</si>
  <si>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</si>
  <si>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</si>
  <si>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</si>
  <si>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</si>
  <si>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</si>
  <si>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</si>
  <si>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</si>
  <si>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</si>
  <si>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</si>
  <si>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</si>
  <si>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</si>
  <si>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</si>
  <si>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</si>
  <si>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</si>
  <si>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</si>
  <si>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</si>
  <si>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</si>
  <si>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</si>
  <si>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</si>
  <si>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</si>
  <si>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</si>
  <si>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</si>
  <si>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</si>
  <si>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</si>
  <si>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</si>
  <si>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</si>
  <si>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</si>
  <si>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</si>
  <si>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</si>
  <si>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</si>
  <si>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</si>
  <si>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</si>
  <si>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</si>
  <si>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</si>
  <si>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</si>
  <si>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</si>
  <si>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</si>
  <si>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</si>
  <si>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</si>
  <si>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</si>
  <si>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</si>
  <si>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</si>
  <si>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</si>
  <si>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</si>
  <si>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</si>
  <si>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</si>
  <si>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</si>
  <si>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</si>
  <si>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</si>
  <si>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</si>
  <si>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</si>
  <si>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</si>
  <si>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</si>
  <si>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</si>
  <si>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</si>
  <si>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</si>
  <si>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</si>
  <si>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</si>
  <si>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</si>
  <si>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</si>
  <si>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</si>
  <si>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</si>
  <si>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</si>
  <si>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</si>
  <si>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</si>
  <si>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</si>
  <si>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</si>
  <si>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</si>
  <si>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</si>
  <si>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</si>
  <si>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</si>
  <si>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</si>
  <si>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</si>
  <si>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</si>
  <si>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</si>
  <si>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</si>
  <si>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</si>
  <si>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</si>
  <si>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</si>
  <si>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</si>
  <si>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</si>
  <si>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</si>
  <si>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</si>
  <si>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</si>
  <si>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</si>
  <si>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</si>
  <si>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</si>
  <si>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</si>
  <si>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</si>
  <si>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</si>
  <si>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</si>
  <si>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</si>
  <si>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</si>
  <si>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</si>
  <si>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</si>
  <si>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</si>
  <si>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</si>
  <si>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</si>
  <si>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</si>
  <si>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</si>
  <si>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</si>
  <si>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</si>
  <si>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</si>
  <si>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</si>
  <si>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</si>
  <si>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</si>
  <si>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</si>
  <si>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</si>
  <si>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</si>
  <si>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</si>
  <si>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</si>
  <si>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</si>
  <si>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</si>
  <si>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</si>
  <si>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</si>
  <si>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</si>
  <si>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</si>
  <si>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</si>
  <si>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</si>
  <si>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</si>
  <si>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</si>
  <si>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</si>
  <si>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</si>
  <si>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</si>
  <si>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</si>
  <si>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</si>
  <si>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</si>
  <si>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</si>
  <si>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</si>
  <si>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</si>
  <si>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</si>
  <si>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</si>
  <si>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</si>
  <si>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</si>
  <si>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</si>
  <si>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</si>
  <si>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</si>
  <si>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</si>
  <si>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</si>
  <si>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</si>
  <si>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</si>
  <si>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</si>
  <si>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</si>
  <si>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</si>
  <si>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</si>
  <si>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</si>
  <si>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</si>
  <si>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</si>
  <si>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</si>
  <si>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</si>
  <si>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</si>
  <si>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</si>
  <si>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</si>
  <si>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</si>
  <si>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</si>
  <si>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</si>
  <si>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</si>
  <si>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</si>
  <si>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</si>
  <si>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</si>
  <si>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</si>
  <si>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</si>
  <si>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</si>
  <si>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</si>
  <si>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</si>
  <si>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</si>
  <si>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</si>
  <si>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</si>
  <si>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</si>
  <si>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</si>
  <si>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</si>
  <si>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</si>
  <si>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</si>
  <si>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</si>
  <si>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</si>
  <si>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</si>
  <si>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</si>
  <si>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</si>
  <si>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</si>
  <si>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</si>
  <si>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</si>
  <si>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</si>
  <si>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</si>
  <si>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</si>
  <si>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</si>
  <si>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</si>
  <si>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</si>
  <si>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</si>
  <si>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</si>
  <si>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</si>
  <si>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</si>
  <si>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</si>
  <si>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</si>
  <si>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</si>
  <si>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</si>
  <si>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</si>
  <si>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</si>
  <si>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</si>
  <si>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</si>
  <si>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</si>
  <si>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</si>
  <si>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</si>
  <si>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</si>
  <si>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</si>
  <si>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</si>
  <si>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</si>
  <si>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</si>
  <si>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</si>
  <si>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</si>
  <si>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</si>
  <si>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</si>
  <si>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</si>
  <si>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</si>
  <si>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</si>
  <si>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</si>
  <si>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</si>
  <si>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</si>
  <si>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</si>
  <si>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</si>
  <si>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</si>
  <si>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</si>
  <si>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</si>
  <si>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</si>
  <si>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</si>
  <si>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</si>
  <si>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</si>
  <si>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</si>
  <si>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</si>
  <si>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</si>
  <si>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</si>
  <si>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</si>
  <si>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</si>
  <si>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</si>
  <si>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</si>
  <si>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</si>
  <si>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</si>
  <si>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</si>
  <si>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</si>
  <si>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</si>
  <si>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</si>
  <si>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</si>
  <si>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</si>
  <si>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</si>
  <si>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</si>
  <si>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</si>
  <si>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</si>
  <si>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</si>
  <si>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</si>
  <si>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</si>
  <si>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</si>
  <si>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</si>
  <si>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</si>
  <si>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</si>
  <si>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</si>
  <si>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</si>
  <si>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</si>
  <si>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</si>
  <si>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</si>
  <si>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</si>
  <si>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</si>
  <si>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</si>
  <si>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</si>
  <si>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</si>
  <si>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</si>
  <si>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</si>
  <si>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</si>
  <si>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</si>
  <si>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</si>
  <si>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</si>
  <si>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</si>
  <si>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</si>
  <si>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</si>
  <si>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</si>
  <si>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</si>
  <si>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</si>
  <si>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</si>
  <si>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</si>
  <si>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</si>
  <si>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</si>
  <si>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</si>
  <si>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</si>
  <si>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</si>
  <si>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</si>
  <si>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</si>
  <si>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</si>
  <si>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</si>
  <si>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</si>
  <si>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</si>
  <si>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</si>
  <si>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</si>
  <si>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</si>
  <si>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</si>
  <si>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</si>
  <si>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</si>
  <si>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</si>
  <si>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</si>
  <si>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</si>
  <si>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</si>
  <si>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</si>
  <si>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</si>
  <si>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</si>
  <si>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</si>
  <si>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</si>
  <si>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</si>
  <si>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</si>
  <si>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</si>
  <si>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</si>
  <si>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</si>
  <si>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</si>
  <si>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</si>
  <si>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</si>
  <si>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</si>
  <si>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</si>
  <si>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</si>
  <si>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</si>
  <si>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</si>
  <si>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</si>
  <si>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</si>
  <si>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</si>
  <si>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</si>
  <si>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</si>
  <si>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</si>
  <si>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</si>
  <si>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</si>
  <si>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</si>
  <si>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</si>
  <si>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</si>
  <si>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</si>
  <si>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</si>
  <si>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</si>
  <si>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</si>
  <si>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</si>
  <si>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</si>
  <si>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</si>
  <si>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</si>
  <si>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</si>
  <si>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</si>
  <si>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</si>
  <si>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</si>
  <si>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</si>
  <si>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</si>
  <si>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</si>
  <si>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</si>
  <si>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</si>
  <si>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</si>
  <si>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</si>
  <si>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</si>
  <si>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</si>
  <si>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</si>
  <si>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</si>
  <si>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</si>
  <si>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</si>
  <si>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</si>
  <si>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</si>
  <si>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</si>
  <si>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</si>
  <si>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</si>
  <si>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</si>
  <si>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</si>
  <si>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</si>
  <si>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</si>
  <si>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</si>
  <si>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</si>
  <si>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</si>
  <si>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</si>
  <si>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</si>
  <si>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</si>
  <si>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</si>
  <si>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</si>
  <si>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</si>
  <si>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</si>
  <si>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</si>
  <si>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</si>
  <si>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</si>
  <si>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</si>
  <si>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</si>
  <si>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</si>
  <si>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</si>
  <si>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</si>
  <si>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</si>
  <si>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</si>
  <si>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</si>
  <si>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</si>
  <si>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</si>
  <si>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</si>
  <si>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</si>
  <si>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</si>
  <si>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</si>
  <si>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</si>
  <si>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</si>
  <si>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</si>
  <si>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</si>
  <si>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</si>
  <si>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</si>
  <si>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</si>
  <si>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</si>
  <si>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</si>
  <si>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</si>
  <si>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</si>
  <si>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</si>
  <si>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</si>
  <si>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</si>
  <si>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</si>
  <si>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</si>
  <si>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</si>
  <si>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</si>
  <si>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</si>
  <si>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</si>
  <si>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</si>
  <si>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</si>
  <si>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</si>
  <si>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</si>
  <si>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</si>
  <si>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</si>
  <si>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</si>
  <si>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</si>
  <si>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</si>
  <si>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</si>
  <si>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</si>
  <si>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</si>
  <si>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</si>
  <si>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</si>
  <si>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</si>
  <si>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</si>
  <si>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</si>
  <si>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</si>
  <si>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</si>
  <si>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</si>
  <si>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</si>
  <si>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</si>
  <si>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</si>
  <si>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</si>
  <si>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</si>
  <si>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</si>
  <si>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</si>
  <si>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</si>
  <si>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</si>
  <si>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</si>
  <si>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</si>
  <si>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</si>
  <si>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</si>
  <si>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</si>
  <si>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</si>
  <si>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</si>
  <si>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</si>
  <si>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</si>
  <si>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</si>
  <si>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</si>
  <si>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</si>
  <si>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</si>
  <si>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</si>
  <si>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</si>
  <si>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</si>
  <si>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</si>
  <si>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</si>
  <si>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</si>
  <si>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</si>
  <si>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</si>
  <si>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</si>
  <si>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</si>
  <si>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</si>
  <si>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</si>
  <si>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</si>
  <si>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</si>
  <si>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</si>
  <si>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</si>
  <si>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</si>
  <si>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</si>
  <si>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</si>
  <si>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</si>
  <si>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</si>
  <si>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</si>
  <si>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</si>
  <si>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</si>
  <si>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</si>
  <si>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</si>
  <si>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</si>
  <si>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</si>
  <si>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</si>
  <si>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</si>
  <si>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</si>
  <si>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</si>
  <si>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</si>
  <si>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</si>
  <si>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</si>
  <si>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</si>
  <si>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</si>
  <si>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</si>
  <si>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</si>
  <si>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</si>
  <si>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</si>
  <si>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</si>
  <si>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</si>
  <si>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</si>
  <si>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</si>
  <si>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</si>
  <si>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</si>
  <si>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</si>
  <si>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</si>
  <si>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</si>
  <si>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</si>
  <si>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</si>
  <si>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</si>
  <si>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</si>
  <si>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</si>
  <si>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</si>
  <si>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</si>
  <si>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</si>
  <si>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</si>
  <si>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</si>
  <si>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</si>
  <si>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</si>
  <si>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</si>
  <si>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</si>
  <si>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</si>
  <si>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</si>
  <si>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</si>
  <si>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</si>
  <si>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</si>
  <si>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</si>
  <si>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</si>
  <si>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</si>
  <si>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</si>
  <si>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</si>
  <si>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</si>
  <si>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</si>
  <si>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</si>
  <si>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</si>
  <si>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</si>
  <si>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</si>
  <si>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</si>
  <si>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</si>
  <si>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</si>
  <si>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</si>
  <si>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</si>
  <si>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</si>
  <si>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</si>
  <si>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</si>
  <si>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</si>
  <si>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</si>
  <si>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</si>
  <si>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</si>
  <si>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</si>
  <si>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</si>
  <si>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</si>
  <si>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</si>
  <si>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</si>
  <si>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</si>
  <si>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</si>
  <si>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</si>
  <si>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</si>
  <si>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</si>
  <si>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</si>
  <si>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</si>
  <si>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</si>
  <si>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</si>
  <si>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</si>
  <si>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</si>
  <si>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</si>
  <si>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</si>
  <si>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</si>
  <si>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</si>
  <si>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</si>
  <si>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</si>
  <si>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</si>
  <si>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</si>
  <si>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</si>
  <si>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</si>
  <si>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</si>
  <si>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</si>
  <si>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</si>
  <si>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</si>
  <si>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</si>
  <si>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</si>
  <si>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</si>
  <si>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</si>
  <si>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</si>
  <si>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</si>
  <si>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</si>
  <si>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</si>
  <si>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</si>
  <si>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</si>
  <si>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</si>
  <si>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</si>
  <si>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</si>
  <si>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</si>
  <si>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</si>
  <si>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</si>
  <si>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</si>
  <si>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</si>
  <si>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</si>
  <si>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</si>
  <si>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</si>
  <si>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</si>
  <si>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</si>
  <si>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</si>
  <si>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</si>
  <si>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</si>
  <si>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</si>
  <si>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</si>
  <si>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</si>
  <si>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</si>
  <si>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</si>
  <si>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</si>
  <si>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</si>
  <si>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</si>
  <si>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</si>
  <si>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</si>
  <si>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</si>
  <si>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</si>
  <si>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</si>
  <si>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</si>
  <si>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</si>
  <si>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</si>
  <si>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</si>
  <si>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</si>
  <si>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</si>
  <si>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</si>
  <si>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</si>
  <si>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</si>
  <si>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</si>
  <si>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</si>
  <si>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</si>
  <si>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</si>
  <si>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</si>
  <si>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</si>
  <si>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</si>
  <si>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</si>
  <si>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</si>
  <si>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</si>
  <si>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</si>
  <si>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</si>
  <si>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</si>
  <si>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</si>
  <si>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</si>
  <si>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</si>
  <si>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</si>
  <si>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</si>
  <si>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</si>
  <si>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</si>
  <si>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</si>
  <si>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</si>
  <si>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</si>
  <si>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</si>
  <si>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</si>
  <si>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</si>
  <si>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</si>
  <si>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</si>
  <si>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</si>
  <si>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</si>
  <si>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</si>
  <si>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</si>
  <si>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</si>
  <si>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</si>
  <si>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</si>
  <si>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</si>
  <si>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</si>
  <si>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</si>
  <si>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</si>
  <si>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</si>
  <si>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</si>
  <si>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</si>
  <si>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</si>
  <si>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</si>
  <si>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</si>
  <si>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</si>
  <si>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</si>
  <si>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</si>
  <si>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</si>
  <si>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</si>
  <si>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</si>
  <si>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</si>
  <si>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</si>
  <si>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</si>
  <si>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</si>
  <si>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</si>
  <si>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</si>
  <si>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</si>
  <si>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</si>
  <si>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</si>
  <si>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</si>
  <si>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</si>
  <si>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</si>
  <si>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</si>
  <si>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</si>
  <si>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</si>
  <si>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</si>
  <si>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</si>
  <si>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</si>
  <si>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</si>
  <si>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</si>
  <si>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</si>
  <si>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</si>
  <si>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</si>
  <si>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</si>
  <si>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</si>
  <si>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</si>
  <si>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</si>
  <si>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</si>
  <si>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</si>
  <si>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</si>
  <si>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</si>
  <si>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</si>
  <si>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</si>
  <si>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</si>
  <si>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</si>
  <si>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</si>
  <si>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</si>
  <si>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</si>
  <si>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</si>
  <si>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</si>
  <si>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</si>
  <si>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</si>
  <si>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</si>
  <si>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</si>
  <si>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</si>
  <si>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</si>
  <si>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</si>
  <si>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</si>
  <si>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</si>
  <si>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</si>
  <si>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</si>
  <si>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</si>
  <si>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</si>
  <si>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</si>
  <si>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</si>
  <si>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</si>
  <si>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</si>
  <si>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</si>
  <si>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</si>
  <si>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</si>
  <si>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</si>
  <si>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</si>
  <si>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</si>
  <si>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</si>
  <si>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</si>
  <si>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</si>
  <si>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</si>
  <si>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</si>
  <si>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</si>
  <si>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</si>
  <si>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</si>
  <si>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</si>
  <si>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</si>
  <si>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</si>
  <si>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</si>
  <si>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</si>
  <si>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</si>
  <si>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</si>
  <si>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</si>
  <si>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</si>
  <si>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</si>
  <si>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</si>
  <si>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</si>
  <si>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</si>
  <si>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</si>
  <si>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</si>
  <si>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</si>
  <si>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</si>
  <si>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</si>
  <si>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</si>
  <si>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</si>
  <si>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</si>
  <si>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</si>
  <si>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</si>
  <si>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</si>
  <si>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</si>
  <si>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</si>
  <si>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</si>
  <si>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</si>
  <si>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</si>
  <si>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</si>
  <si>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</si>
  <si>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</si>
  <si>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</si>
  <si>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</si>
  <si>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</si>
  <si>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</si>
  <si>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</si>
  <si>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</si>
  <si>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</si>
  <si>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</si>
  <si>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</si>
  <si>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</si>
  <si>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</si>
  <si>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</si>
  <si>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</si>
  <si>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</si>
  <si>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</si>
  <si>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</si>
  <si>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</si>
  <si>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</si>
  <si>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</si>
  <si>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</si>
  <si>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</si>
  <si>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</si>
  <si>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</si>
  <si>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</si>
  <si>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</si>
  <si>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</si>
  <si>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</si>
  <si>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</si>
  <si>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</si>
  <si>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</si>
  <si>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</si>
  <si>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</si>
  <si>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</si>
  <si>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</si>
  <si>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</si>
  <si>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</si>
  <si>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</si>
  <si>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</si>
  <si>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</si>
  <si>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</si>
  <si>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</si>
  <si>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</si>
  <si>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</si>
  <si>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</si>
  <si>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</si>
  <si>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</si>
  <si>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</si>
  <si>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</si>
  <si>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</si>
  <si>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</si>
  <si>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</si>
  <si>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</si>
  <si>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</si>
  <si>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</si>
  <si>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</si>
  <si>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</si>
  <si>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</si>
  <si>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</si>
  <si>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</si>
  <si>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</si>
  <si>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</si>
  <si>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</si>
  <si>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</si>
  <si>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</si>
  <si>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</si>
  <si>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</si>
  <si>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</si>
  <si>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</si>
  <si>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</si>
  <si>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</si>
  <si>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</si>
  <si>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</si>
  <si>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</si>
  <si>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</si>
  <si>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</si>
  <si>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</si>
  <si>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</si>
  <si>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</si>
  <si>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</si>
  <si>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</si>
  <si>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</si>
  <si>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</si>
  <si>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</si>
  <si>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</si>
  <si>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</si>
  <si>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</si>
  <si>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</si>
  <si>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</si>
  <si>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</si>
  <si>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</si>
  <si>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</si>
  <si>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</si>
  <si>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</si>
  <si>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</si>
  <si>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</si>
  <si>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</si>
  <si>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</si>
  <si>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</si>
  <si>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</si>
  <si>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</si>
  <si>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</si>
  <si>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</si>
  <si>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</si>
  <si>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</si>
  <si>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</si>
  <si>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</si>
  <si>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</si>
  <si>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</si>
  <si>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</si>
  <si>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</si>
  <si>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</si>
  <si>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</si>
  <si>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</si>
  <si>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</si>
  <si>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</si>
  <si>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</si>
  <si>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</si>
  <si>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</si>
  <si>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</si>
  <si>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</si>
  <si>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</si>
  <si>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</si>
  <si>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</si>
  <si>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</si>
  <si>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</si>
  <si>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</si>
  <si>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</si>
  <si>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</si>
  <si>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</si>
  <si>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</si>
  <si>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</si>
  <si>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</si>
  <si>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</si>
  <si>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</si>
  <si>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</si>
  <si>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</si>
  <si>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</si>
  <si>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</si>
  <si>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</si>
  <si>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</si>
  <si>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</si>
  <si>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</si>
  <si>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</si>
  <si>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</si>
  <si>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</si>
  <si>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</si>
  <si>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</si>
  <si>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</si>
  <si>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</si>
  <si>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</si>
  <si>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</si>
  <si>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</si>
  <si>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</si>
  <si>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</si>
  <si>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</si>
  <si>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</si>
  <si>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</si>
  <si>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</si>
  <si>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</si>
  <si>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</si>
  <si>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</si>
  <si>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</si>
  <si>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</si>
  <si>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</si>
  <si>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</si>
  <si>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</si>
  <si>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</si>
  <si>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</si>
  <si>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</si>
  <si>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</si>
  <si>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</si>
  <si>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</si>
  <si>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</si>
  <si>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</si>
  <si>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</si>
  <si>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</si>
  <si>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</si>
  <si>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</si>
  <si>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</si>
  <si>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</si>
  <si>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</si>
  <si>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</si>
  <si>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</si>
  <si>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</si>
  <si>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</si>
  <si>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</si>
  <si>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</si>
  <si>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</si>
  <si>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</si>
  <si>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</si>
  <si>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</si>
  <si>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</si>
  <si>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</si>
  <si>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</si>
  <si>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</si>
  <si>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</si>
  <si>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</si>
  <si>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</si>
  <si>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</si>
  <si>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</si>
  <si>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</si>
  <si>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</si>
  <si>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</si>
  <si>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</si>
  <si>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</si>
  <si>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</si>
  <si>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</si>
  <si>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</si>
  <si>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</si>
  <si>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</si>
  <si>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</si>
  <si>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</si>
  <si>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</si>
  <si>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</si>
  <si>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</si>
  <si>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</si>
  <si>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</si>
  <si>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</si>
  <si>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</si>
  <si>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</si>
  <si>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</si>
  <si>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</si>
  <si>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</si>
  <si>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</si>
  <si>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</si>
  <si>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</si>
  <si>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</si>
  <si>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</si>
  <si>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</si>
  <si>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</si>
  <si>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</si>
  <si>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</si>
  <si>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</si>
  <si>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</si>
  <si>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</si>
  <si>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</si>
  <si>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</si>
  <si>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</si>
  <si>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</si>
  <si>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</si>
  <si>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</si>
  <si>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</si>
  <si>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</si>
  <si>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</si>
  <si>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</si>
  <si>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</si>
  <si>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</si>
  <si>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</si>
  <si>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</si>
  <si>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</si>
  <si>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</si>
  <si>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</si>
  <si>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</si>
  <si>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</si>
  <si>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</si>
  <si>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</si>
  <si>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</si>
  <si>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</si>
  <si>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</si>
  <si>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</si>
  <si>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</si>
  <si>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</si>
  <si>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</si>
  <si>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</si>
  <si>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</si>
  <si>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</si>
  <si>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</si>
  <si>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</si>
  <si>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</si>
  <si>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</si>
  <si>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</si>
  <si>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</si>
  <si>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</si>
  <si>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</si>
  <si>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</si>
  <si>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</si>
  <si>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</si>
  <si>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</si>
  <si>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</si>
  <si>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</si>
  <si>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</si>
  <si>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</si>
  <si>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</si>
  <si>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</si>
  <si>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</si>
  <si>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</si>
  <si>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</si>
  <si>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</si>
  <si>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</si>
  <si>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</si>
  <si>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</si>
  <si>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</si>
  <si>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</si>
  <si>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</si>
  <si>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</si>
  <si>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</si>
  <si>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</si>
  <si>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</si>
  <si>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</si>
  <si>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</si>
  <si>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</si>
  <si>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</si>
  <si>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</si>
  <si>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</si>
  <si>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</si>
  <si>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</si>
  <si>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</si>
  <si>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</si>
  <si>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</si>
  <si>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</si>
  <si>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</si>
  <si>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</si>
  <si>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</si>
  <si>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</si>
  <si>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</si>
  <si>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</si>
  <si>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</si>
  <si>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</si>
  <si>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</si>
  <si>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</si>
  <si>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</si>
  <si>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</si>
  <si>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</si>
  <si>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</si>
  <si>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</si>
  <si>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</si>
  <si>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</si>
  <si>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</si>
  <si>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</si>
  <si>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</si>
  <si>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</si>
  <si>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</si>
  <si>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</si>
  <si>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</si>
  <si>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</si>
  <si>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</si>
  <si>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</si>
  <si>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</si>
  <si>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</si>
  <si>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</si>
  <si>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</si>
  <si>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</si>
  <si>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</si>
  <si>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</si>
  <si>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</si>
  <si>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</si>
  <si>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</si>
  <si>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</si>
  <si>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</si>
  <si>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</si>
  <si>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</si>
  <si>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</si>
  <si>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</si>
  <si>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</si>
  <si>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</si>
  <si>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</si>
  <si>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</si>
  <si>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</si>
  <si>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</si>
  <si>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</si>
  <si>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</si>
  <si>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</si>
  <si>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</si>
  <si>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</si>
  <si>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</si>
  <si>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</si>
  <si>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</si>
  <si>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</si>
  <si>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</si>
  <si>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</si>
  <si>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</si>
  <si>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</si>
  <si>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</si>
  <si>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</si>
  <si>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</si>
  <si>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</si>
  <si>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</si>
  <si>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</si>
  <si>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</si>
  <si>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</si>
  <si>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</si>
  <si>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</si>
  <si>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</si>
  <si>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</si>
  <si>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</si>
  <si>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</si>
  <si>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</si>
  <si>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</si>
  <si>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</si>
  <si>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</si>
  <si>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</si>
  <si>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</si>
  <si>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</si>
  <si>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</si>
  <si>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</si>
  <si>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</si>
  <si>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</si>
  <si>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</si>
  <si>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</si>
  <si>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</si>
  <si>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</si>
  <si>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</si>
  <si>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</si>
  <si>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</si>
  <si>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</si>
  <si>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</si>
  <si>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</si>
  <si>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</si>
  <si>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</si>
  <si>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</si>
  <si>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</si>
  <si>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</si>
  <si>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</si>
  <si>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</si>
  <si>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</si>
  <si>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</si>
  <si>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</si>
  <si>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</si>
  <si>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</si>
  <si>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</si>
  <si>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</si>
  <si>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</si>
  <si>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</si>
  <si>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</si>
  <si>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</si>
  <si>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</si>
  <si>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</si>
  <si>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</si>
  <si>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</si>
  <si>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</si>
  <si>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</si>
  <si>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</si>
  <si>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</si>
  <si>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</si>
  <si>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</si>
  <si>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</si>
  <si>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</si>
  <si>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</si>
  <si>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</si>
  <si>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</si>
  <si>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</si>
  <si>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</si>
  <si>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</si>
  <si>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</si>
  <si>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</si>
  <si>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</si>
  <si>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</si>
  <si>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</si>
  <si>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</si>
  <si>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</si>
  <si>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</si>
  <si>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</si>
  <si>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</si>
  <si>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</si>
  <si>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</si>
  <si>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</si>
  <si>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</si>
  <si>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</si>
  <si>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</si>
  <si>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</si>
  <si>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</si>
  <si>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</si>
  <si>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</si>
  <si>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</si>
  <si>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</si>
  <si>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</si>
  <si>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</si>
  <si>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</si>
  <si>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</si>
  <si>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</si>
  <si>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</si>
  <si>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</si>
  <si>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</si>
  <si>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</si>
  <si>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</si>
  <si>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</si>
  <si>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</si>
  <si>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</si>
  <si>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</si>
  <si>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</si>
  <si>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</si>
  <si>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</si>
  <si>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</si>
  <si>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</si>
  <si>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</si>
  <si>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</si>
  <si>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</si>
  <si>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</si>
  <si>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</si>
  <si>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</si>
  <si>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</si>
  <si>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</si>
  <si>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</si>
  <si>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</si>
  <si>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</si>
  <si>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</si>
  <si>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</si>
  <si>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</si>
  <si>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</si>
  <si>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</si>
  <si>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</si>
  <si>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</si>
  <si>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</si>
  <si>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</si>
  <si>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</si>
  <si>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</si>
  <si>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</si>
  <si>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</si>
  <si>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</si>
  <si>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</si>
  <si>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</si>
  <si>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</si>
  <si>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</si>
  <si>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</si>
  <si>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</si>
  <si>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</si>
  <si>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</si>
  <si>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</si>
  <si>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</si>
  <si>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</si>
  <si>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</si>
  <si>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</si>
  <si>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</si>
  <si>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</si>
  <si>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</si>
  <si>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</si>
  <si>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</si>
  <si>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</si>
  <si>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</si>
  <si>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</si>
  <si>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</si>
  <si>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</si>
  <si>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</si>
  <si>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</si>
  <si>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</si>
  <si>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</si>
  <si>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</si>
  <si>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</si>
  <si>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</si>
  <si>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</si>
  <si>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</si>
  <si>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</si>
  <si>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</si>
  <si>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</si>
  <si>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</si>
  <si>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</si>
  <si>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</si>
  <si>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</si>
  <si>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</si>
  <si>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</si>
  <si>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</si>
  <si>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</si>
  <si>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</si>
  <si>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</si>
  <si>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</si>
  <si>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</si>
  <si>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</si>
  <si>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</si>
  <si>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</si>
  <si>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</si>
  <si>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</si>
  <si>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</si>
  <si>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</si>
  <si>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</si>
  <si>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</si>
  <si>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</si>
  <si>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</si>
  <si>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</si>
  <si>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</si>
  <si>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</si>
  <si>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</si>
  <si>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</si>
  <si>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</si>
  <si>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</si>
  <si>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</si>
  <si>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</si>
  <si>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</si>
  <si>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</si>
  <si>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</si>
  <si>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</si>
  <si>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</si>
  <si>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</si>
  <si>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</si>
  <si>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</si>
  <si>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</si>
  <si>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</si>
  <si>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</si>
  <si>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</si>
  <si>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</si>
  <si>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</si>
  <si>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</si>
  <si>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</si>
  <si>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</si>
  <si>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</si>
  <si>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</si>
  <si>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</si>
  <si>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</si>
  <si>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</si>
  <si>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</si>
  <si>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</si>
  <si>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</si>
  <si>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</si>
  <si>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</si>
  <si>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</si>
  <si>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</si>
  <si>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</si>
  <si>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</si>
  <si>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</si>
  <si>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</si>
  <si>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</si>
  <si>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</si>
  <si>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</si>
  <si>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</si>
  <si>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</si>
  <si>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</si>
  <si>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</si>
  <si>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</si>
  <si>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</si>
  <si>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</si>
  <si>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</si>
  <si>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</si>
  <si>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</si>
  <si>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</si>
  <si>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</si>
  <si>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</si>
  <si>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</si>
  <si>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</si>
  <si>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</si>
  <si>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</si>
  <si>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</si>
  <si>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</si>
  <si>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</si>
  <si>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</si>
  <si>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</si>
  <si>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</si>
  <si>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</si>
  <si>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</si>
  <si>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</si>
  <si>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</si>
  <si>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</si>
  <si>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</si>
  <si>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</si>
  <si>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</si>
  <si>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</si>
  <si>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</si>
  <si>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</si>
  <si>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</si>
  <si>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</si>
  <si>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</si>
  <si>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</si>
  <si>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</si>
  <si>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</si>
  <si>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</si>
  <si>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</si>
  <si>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</si>
  <si>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</si>
  <si>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</si>
  <si>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</si>
  <si>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</si>
  <si>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</si>
  <si>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</si>
  <si>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</si>
  <si>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</si>
  <si>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</si>
  <si>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</si>
  <si>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</si>
  <si>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</si>
  <si>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</si>
  <si>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</si>
  <si>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</si>
  <si>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</si>
  <si>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</si>
  <si>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</si>
  <si>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</si>
  <si>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</si>
  <si>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</si>
  <si>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</si>
  <si>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</si>
  <si>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</si>
  <si>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</si>
  <si>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</si>
  <si>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</si>
  <si>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</si>
  <si>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</si>
  <si>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</si>
  <si>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</si>
  <si>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</si>
  <si>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</si>
  <si>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</si>
  <si>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</si>
  <si>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</si>
  <si>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</si>
  <si>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</si>
  <si>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</si>
  <si>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</si>
  <si>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</si>
  <si>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</si>
  <si>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</si>
  <si>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</si>
  <si>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</si>
  <si>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</si>
  <si>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</si>
  <si>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</si>
  <si>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</si>
  <si>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</si>
  <si>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</si>
  <si>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</si>
  <si>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</si>
  <si>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</si>
  <si>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</si>
  <si>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</si>
  <si>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</si>
  <si>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</si>
  <si>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</si>
  <si>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</si>
  <si>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</si>
  <si>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</si>
  <si>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</si>
  <si>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</si>
  <si>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</si>
  <si>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</si>
  <si>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</si>
  <si>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</si>
  <si>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</si>
  <si>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</si>
  <si>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</si>
  <si>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</si>
  <si>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</si>
  <si>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</si>
  <si>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</si>
  <si>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</si>
  <si>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</si>
  <si>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</si>
  <si>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</si>
  <si>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</si>
  <si>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</si>
  <si>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</si>
  <si>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</si>
  <si>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</si>
  <si>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</si>
  <si>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</si>
  <si>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</si>
  <si>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</si>
  <si>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</si>
  <si>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</si>
  <si>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</si>
  <si>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</si>
  <si>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</si>
  <si>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</si>
  <si>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</si>
  <si>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</si>
  <si>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</si>
  <si>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</si>
  <si>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</si>
  <si>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</si>
  <si>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</si>
  <si>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</si>
  <si>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</si>
  <si>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</si>
  <si>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</si>
  <si>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</si>
  <si>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</si>
  <si>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</si>
  <si>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</si>
  <si>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</si>
  <si>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</si>
  <si>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</si>
  <si>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</si>
  <si>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</si>
  <si>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</si>
  <si>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</si>
  <si>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</si>
  <si>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</si>
  <si>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</si>
  <si>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</si>
  <si>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</si>
  <si>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</si>
  <si>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</si>
  <si>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</si>
  <si>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</si>
  <si>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</si>
  <si>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</si>
  <si>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</si>
  <si>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</si>
  <si>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</si>
  <si>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</si>
  <si>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</si>
  <si>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</si>
  <si>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</si>
  <si>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</si>
  <si>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</si>
  <si>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</si>
  <si>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</si>
  <si>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</si>
  <si>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</si>
  <si>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</si>
  <si>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</si>
  <si>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</si>
  <si>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</si>
  <si>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</si>
  <si>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</si>
  <si>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</si>
  <si>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</si>
  <si>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</si>
  <si>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</si>
  <si>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</si>
  <si>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</si>
  <si>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</si>
  <si>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</si>
  <si>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</si>
  <si>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</si>
  <si>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</si>
  <si>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</si>
  <si>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</si>
  <si>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</si>
  <si>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</si>
  <si>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</si>
  <si>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</si>
  <si>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</si>
  <si>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</si>
  <si>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</si>
  <si>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</si>
  <si>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</si>
  <si>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</si>
  <si>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</si>
  <si>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</si>
  <si>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</si>
  <si>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</si>
  <si>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</si>
  <si>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</si>
  <si>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</si>
  <si>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</si>
  <si>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</si>
  <si>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</si>
  <si>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</si>
  <si>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</si>
  <si>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</si>
  <si>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</si>
  <si>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</si>
  <si>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</si>
  <si>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</si>
  <si>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</si>
  <si>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</si>
  <si>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</si>
  <si>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</si>
  <si>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</si>
  <si>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</si>
  <si>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</si>
  <si>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</si>
  <si>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</si>
  <si>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</si>
  <si>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</si>
  <si>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</si>
  <si>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</si>
  <si>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</si>
  <si>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</si>
  <si>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</si>
  <si>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</si>
  <si>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</si>
  <si>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</si>
  <si>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</si>
  <si>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</si>
  <si>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</si>
  <si>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</si>
  <si>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</si>
  <si>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</si>
  <si>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</si>
  <si>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</si>
  <si>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</si>
  <si>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</si>
  <si>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</si>
  <si>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</si>
  <si>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</si>
  <si>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</si>
  <si>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</si>
  <si>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</si>
  <si>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</si>
  <si>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</si>
  <si>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</si>
  <si>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</si>
  <si>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</si>
  <si>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</si>
  <si>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</si>
  <si>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</si>
  <si>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</si>
  <si>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</si>
  <si>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</si>
  <si>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</si>
  <si>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</si>
  <si>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</si>
  <si>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</si>
  <si>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</si>
  <si>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</si>
  <si>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</si>
  <si>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</si>
  <si>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</si>
  <si>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</si>
  <si>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</si>
  <si>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</si>
  <si>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</si>
  <si>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</si>
  <si>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</si>
  <si>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</si>
  <si>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</si>
  <si>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</si>
  <si>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</si>
  <si>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</si>
  <si>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</si>
  <si>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</si>
  <si>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</si>
  <si>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</si>
  <si>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</si>
  <si>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</si>
  <si>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</si>
  <si>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</si>
  <si>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</si>
  <si>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</si>
  <si>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</si>
  <si>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</si>
  <si>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</si>
  <si>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</si>
  <si>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</si>
  <si>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</si>
  <si>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</si>
  <si>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</si>
  <si>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</si>
  <si>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</si>
  <si>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</si>
  <si>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</si>
  <si>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</si>
  <si>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</si>
  <si>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</si>
  <si>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</si>
  <si>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</si>
  <si>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</si>
  <si>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</si>
  <si>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</si>
  <si>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</si>
  <si>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</si>
  <si>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</si>
  <si>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</si>
  <si>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</si>
  <si>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</si>
  <si>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</si>
  <si>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</si>
  <si>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</si>
  <si>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</si>
  <si>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</si>
  <si>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</si>
  <si>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</si>
  <si>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</si>
  <si>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</si>
  <si>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</si>
  <si>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</si>
  <si>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</si>
  <si>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</si>
  <si>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</si>
  <si>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</si>
  <si>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</si>
  <si>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</si>
  <si>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</si>
  <si>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</si>
  <si>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</si>
  <si>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</si>
  <si>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</si>
  <si>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</si>
  <si>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</si>
  <si>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</si>
  <si>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</si>
  <si>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</si>
  <si>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</si>
  <si>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</si>
  <si>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</si>
  <si>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</si>
  <si>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</si>
  <si>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</si>
  <si>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</si>
  <si>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</si>
  <si>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</si>
  <si>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</si>
  <si>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</si>
  <si>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</si>
  <si>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</si>
  <si>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</si>
  <si>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</si>
  <si>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</si>
  <si>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</si>
  <si>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</si>
  <si>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</si>
  <si>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</si>
  <si>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</si>
  <si>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</si>
  <si>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</si>
  <si>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</si>
  <si>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</si>
  <si>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</si>
  <si>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</si>
  <si>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</si>
  <si>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</si>
  <si>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</si>
  <si>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</si>
  <si>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</si>
  <si>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</si>
  <si>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</si>
  <si>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</si>
  <si>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</si>
  <si>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</si>
  <si>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</si>
  <si>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</si>
  <si>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</si>
  <si>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</si>
  <si>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</si>
  <si>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</si>
  <si>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</si>
  <si>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</si>
  <si>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</si>
  <si>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</si>
  <si>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</si>
  <si>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</si>
  <si>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</si>
  <si>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</si>
  <si>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</si>
  <si>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</si>
  <si>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</si>
  <si>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</si>
  <si>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</si>
  <si>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</si>
  <si>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</si>
  <si>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</si>
  <si>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</si>
  <si>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</si>
  <si>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</si>
  <si>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</si>
  <si>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</si>
  <si>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</si>
  <si>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</si>
  <si>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</si>
  <si>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</si>
  <si>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</si>
  <si>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</si>
  <si>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</si>
  <si>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</si>
  <si>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</si>
  <si>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</si>
  <si>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</si>
  <si>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</si>
  <si>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</si>
  <si>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</si>
  <si>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</si>
  <si>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</si>
  <si>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</si>
  <si>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</si>
  <si>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</si>
  <si>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</si>
  <si>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</si>
  <si>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</si>
  <si>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</si>
  <si>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</si>
  <si>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</si>
  <si>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</si>
  <si>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</si>
  <si>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</si>
  <si>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</si>
  <si>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</si>
  <si>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</si>
  <si>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</si>
  <si>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</si>
  <si>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</si>
  <si>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</si>
  <si>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</si>
  <si>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</si>
  <si>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</si>
  <si>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</si>
  <si>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</si>
  <si>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</si>
  <si>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</si>
  <si>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</si>
  <si>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</si>
  <si>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</si>
  <si>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</si>
  <si>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</si>
  <si>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</si>
  <si>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</si>
  <si>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</si>
  <si>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</si>
  <si>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</si>
  <si>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</si>
  <si>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</si>
  <si>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</si>
  <si>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</si>
  <si>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</si>
  <si>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</si>
  <si>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</si>
  <si>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</si>
  <si>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</si>
  <si>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</si>
  <si>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</si>
  <si>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</si>
  <si>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</si>
  <si>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</si>
  <si>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</si>
  <si>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</si>
  <si>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</si>
  <si>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</si>
  <si>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</si>
  <si>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</si>
  <si>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</si>
  <si>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</si>
  <si>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</si>
  <si>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</si>
  <si>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</si>
  <si>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</si>
  <si>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</si>
  <si>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</si>
  <si>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</si>
  <si>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</si>
  <si>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</si>
  <si>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</si>
  <si>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</si>
  <si>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</si>
  <si>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</si>
  <si>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</si>
  <si>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</si>
  <si>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</si>
  <si>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</si>
  <si>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</si>
  <si>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</si>
  <si>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</si>
  <si>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</si>
  <si>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</si>
  <si>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</si>
  <si>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</si>
  <si>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</si>
  <si>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</si>
  <si>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</si>
  <si>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</si>
  <si>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</si>
  <si>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</si>
  <si>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</si>
  <si>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</si>
  <si>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</si>
  <si>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</si>
  <si>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</si>
  <si>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</si>
  <si>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</si>
  <si>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</si>
  <si>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</si>
  <si>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</si>
  <si>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</si>
  <si>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</si>
  <si>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</si>
  <si>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</si>
  <si>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</si>
  <si>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</si>
  <si>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</si>
  <si>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</si>
  <si>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</si>
  <si>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</si>
  <si>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</si>
  <si>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</si>
  <si>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</si>
  <si>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</si>
  <si>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</si>
  <si>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</si>
  <si>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</si>
  <si>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</si>
  <si>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</si>
  <si>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</si>
  <si>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</si>
  <si>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</si>
  <si>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</si>
  <si>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</si>
  <si>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</si>
  <si>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</si>
  <si>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</si>
  <si>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</si>
  <si>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</si>
  <si>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</si>
  <si>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</si>
  <si>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</si>
  <si>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</si>
  <si>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</si>
  <si>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</si>
  <si>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</si>
  <si>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</si>
  <si>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</si>
  <si>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</si>
  <si>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</si>
  <si>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</si>
  <si>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</si>
  <si>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</si>
  <si>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</si>
  <si>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</si>
  <si>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</si>
  <si>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</si>
  <si>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</si>
  <si>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</si>
  <si>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</si>
  <si>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</si>
  <si>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</si>
  <si>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</si>
  <si>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</si>
  <si>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</si>
  <si>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</si>
  <si>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</si>
  <si>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</si>
  <si>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</si>
  <si>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</si>
  <si>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</si>
  <si>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</si>
  <si>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</si>
  <si>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</si>
  <si>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</si>
  <si>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</si>
  <si>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</si>
  <si>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</si>
  <si>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</si>
  <si>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</si>
  <si>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</si>
  <si>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</si>
  <si>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</si>
  <si>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</si>
  <si>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</si>
  <si>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</si>
  <si>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</si>
  <si>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</si>
  <si>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</si>
  <si>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</si>
  <si>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</si>
  <si>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</si>
  <si>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</si>
  <si>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</si>
  <si>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</si>
  <si>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</si>
  <si>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</si>
  <si>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</si>
  <si>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</si>
  <si>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</si>
  <si>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</si>
  <si>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</si>
  <si>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</si>
  <si>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</si>
  <si>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</si>
  <si>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</si>
  <si>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</si>
  <si>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</si>
  <si>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</si>
  <si>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</si>
  <si>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</si>
  <si>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</si>
  <si>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</si>
  <si>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</si>
  <si>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</si>
  <si>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</si>
  <si>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</si>
  <si>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</si>
  <si>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</si>
  <si>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</si>
  <si>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</si>
  <si>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</si>
  <si>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</si>
  <si>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</si>
  <si>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</si>
  <si>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</si>
  <si>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</si>
  <si>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</si>
  <si>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</si>
  <si>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</si>
  <si>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</si>
  <si>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</si>
  <si>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</si>
  <si>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</si>
  <si>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</si>
  <si>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</si>
  <si>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</si>
  <si>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</si>
  <si>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</si>
  <si>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</si>
  <si>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</si>
  <si>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</si>
  <si>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</si>
  <si>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</si>
  <si>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</si>
  <si>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</si>
  <si>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</si>
  <si>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</si>
  <si>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</si>
  <si>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</si>
  <si>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</si>
  <si>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</si>
  <si>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</si>
  <si>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</si>
  <si>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</si>
  <si>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</si>
  <si>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</si>
  <si>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</si>
  <si>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</si>
  <si>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</si>
  <si>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</si>
  <si>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</si>
  <si>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</si>
  <si>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</si>
  <si>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</si>
  <si>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</si>
  <si>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</si>
  <si>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</si>
  <si>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</si>
  <si>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</si>
  <si>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</si>
  <si>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</si>
  <si>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</si>
  <si>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</si>
  <si>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</si>
  <si>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</si>
  <si>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</si>
  <si>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</si>
  <si>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</si>
  <si>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</si>
  <si>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</si>
  <si>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</si>
  <si>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</si>
  <si>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</si>
  <si>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</si>
  <si>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</si>
  <si>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</si>
  <si>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</si>
  <si>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</si>
  <si>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</si>
  <si>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</si>
  <si>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</si>
  <si>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</si>
  <si>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</si>
  <si>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</si>
  <si>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</si>
  <si>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</si>
  <si>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</si>
  <si>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</si>
  <si>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</si>
  <si>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</si>
  <si>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</si>
  <si>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</si>
  <si>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</si>
  <si>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</si>
  <si>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</si>
  <si>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</si>
  <si>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</si>
  <si>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</si>
  <si>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</si>
  <si>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</si>
  <si>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</si>
  <si>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</si>
  <si>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</si>
  <si>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</si>
  <si>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</si>
  <si>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</si>
  <si>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</si>
  <si>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</si>
  <si>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</si>
  <si>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</si>
  <si>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</si>
  <si>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</si>
  <si>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</si>
  <si>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</si>
  <si>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</si>
  <si>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</si>
  <si>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</si>
  <si>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</si>
  <si>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</si>
  <si>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</si>
  <si>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</si>
  <si>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</si>
  <si>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</si>
  <si>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</si>
  <si>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</si>
  <si>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</si>
  <si>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</si>
  <si>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</si>
  <si>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</si>
  <si>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</si>
  <si>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</si>
  <si>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</si>
  <si>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</si>
  <si>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</si>
  <si>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</si>
  <si>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</si>
  <si>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</si>
  <si>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</si>
  <si>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</si>
  <si>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</si>
  <si>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</si>
  <si>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</si>
  <si>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</si>
  <si>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</si>
  <si>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</si>
  <si>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</si>
  <si>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</si>
  <si>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</si>
  <si>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</si>
  <si>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</si>
  <si>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</si>
  <si>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</si>
  <si>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</si>
  <si>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</si>
  <si>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</si>
  <si>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</si>
  <si>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</si>
  <si>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</si>
  <si>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</si>
  <si>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</si>
  <si>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</si>
  <si>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</si>
  <si>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</si>
  <si>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</si>
  <si>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</si>
  <si>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</si>
  <si>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</si>
  <si>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</si>
  <si>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</si>
  <si>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</si>
  <si>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</si>
  <si>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</si>
  <si>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</si>
  <si>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</si>
  <si>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</si>
  <si>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</si>
  <si>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</si>
  <si>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</si>
  <si>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</si>
  <si>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</si>
  <si>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</si>
  <si>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</si>
  <si>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</si>
  <si>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</si>
  <si>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</si>
  <si>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</si>
  <si>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</si>
  <si>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</si>
  <si>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</si>
  <si>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</si>
  <si>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</si>
  <si>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</si>
  <si>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</si>
  <si>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</si>
  <si>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</si>
  <si>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</si>
  <si>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</si>
  <si>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</si>
  <si>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</si>
  <si>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</si>
  <si>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</si>
  <si>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</si>
  <si>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</si>
  <si>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</si>
  <si>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</si>
  <si>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</si>
  <si>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</si>
  <si>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</si>
  <si>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</si>
  <si>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</si>
  <si>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</si>
  <si>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</si>
  <si>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</si>
  <si>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</si>
  <si>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</si>
  <si>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</si>
  <si>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</si>
  <si>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</si>
  <si>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</si>
  <si>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</si>
  <si>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</si>
  <si>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</si>
  <si>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</si>
  <si>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</si>
  <si>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</si>
  <si>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</si>
  <si>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</si>
  <si>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</si>
  <si>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</si>
  <si>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</si>
  <si>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</si>
  <si>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</si>
  <si>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</si>
  <si>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</si>
  <si>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</si>
  <si>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</si>
  <si>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</si>
  <si>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</si>
  <si>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</si>
  <si>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</si>
  <si>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</si>
  <si>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</si>
  <si>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</si>
  <si>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</si>
  <si>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</si>
  <si>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</si>
  <si>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</si>
  <si>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</si>
  <si>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</si>
  <si>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</si>
  <si>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</si>
  <si>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</si>
  <si>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</si>
  <si>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</si>
  <si>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</si>
  <si>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</si>
  <si>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</si>
  <si>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</si>
  <si>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</si>
  <si>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</si>
  <si>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</si>
  <si>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</si>
  <si>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</si>
  <si>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</si>
  <si>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</si>
  <si>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</si>
  <si>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</si>
  <si>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</si>
  <si>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</si>
  <si>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</si>
  <si>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</si>
  <si>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</si>
  <si>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</si>
  <si>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</si>
  <si>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</si>
  <si>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</si>
  <si>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</si>
  <si>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</si>
  <si>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</si>
  <si>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</si>
  <si>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</si>
  <si>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</si>
  <si>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</si>
  <si>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</si>
  <si>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</si>
  <si>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</si>
  <si>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</si>
  <si>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</si>
  <si>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</si>
  <si>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</si>
  <si>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</si>
  <si>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</si>
  <si>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</si>
  <si>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</si>
  <si>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</si>
  <si>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</si>
  <si>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</si>
  <si>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</si>
  <si>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</si>
  <si>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</si>
  <si>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</si>
  <si>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</si>
  <si>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</si>
  <si>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</si>
  <si>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</si>
  <si>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</si>
  <si>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</si>
  <si>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</si>
  <si>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</si>
  <si>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</si>
  <si>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</si>
  <si>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</si>
  <si>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</si>
  <si>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</si>
  <si>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</si>
  <si>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</si>
  <si>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</si>
  <si>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</si>
  <si>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</si>
  <si>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</si>
  <si>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</si>
  <si>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</si>
  <si>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</si>
  <si>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</si>
  <si>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</si>
  <si>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</si>
  <si>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</si>
  <si>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</si>
  <si>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</si>
  <si>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</si>
  <si>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</si>
  <si>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</si>
  <si>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</si>
  <si>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</si>
  <si>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</si>
  <si>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</si>
  <si>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</si>
  <si>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</si>
  <si>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</si>
  <si>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</si>
  <si>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</si>
  <si>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</si>
  <si>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</si>
  <si>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</si>
  <si>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</si>
  <si>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</si>
  <si>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</si>
  <si>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</si>
  <si>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</si>
  <si>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</si>
  <si>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</si>
  <si>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</si>
  <si>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</si>
  <si>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</si>
  <si>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</si>
  <si>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</si>
  <si>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</si>
  <si>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</si>
  <si>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</si>
  <si>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</si>
  <si>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</si>
  <si>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</si>
  <si>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</si>
  <si>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</si>
  <si>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</si>
  <si>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</si>
  <si>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</si>
  <si>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</si>
  <si>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</si>
  <si>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</si>
  <si>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</si>
  <si>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</si>
  <si>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</si>
  <si>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</si>
  <si>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</si>
  <si>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</si>
  <si>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</si>
  <si>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</si>
  <si>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</si>
  <si>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</si>
  <si>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</si>
  <si>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</si>
  <si>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</si>
  <si>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</si>
  <si>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</si>
  <si>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</si>
  <si>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</si>
  <si>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</si>
  <si>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</si>
  <si>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</si>
  <si>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</si>
  <si>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</si>
  <si>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</si>
  <si>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</si>
  <si>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</si>
  <si>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</si>
  <si>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</si>
  <si>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</si>
  <si>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</si>
  <si>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</si>
  <si>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</si>
  <si>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</si>
  <si>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</si>
  <si>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</si>
  <si>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</si>
  <si>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</si>
  <si>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</si>
  <si>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</si>
  <si>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</si>
  <si>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</si>
  <si>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</si>
  <si>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</si>
  <si>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</si>
  <si>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</si>
  <si>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</si>
  <si>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</si>
  <si>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</si>
  <si>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</si>
  <si>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</si>
  <si>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</si>
  <si>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</si>
  <si>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</si>
  <si>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</si>
  <si>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</si>
  <si>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</si>
  <si>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</si>
  <si>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</si>
  <si>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</si>
  <si>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</si>
  <si>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</si>
  <si>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</si>
  <si>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</si>
  <si>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</si>
  <si>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</si>
  <si>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</si>
  <si>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</si>
  <si>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</si>
  <si>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</si>
  <si>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</si>
  <si>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</si>
  <si>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</si>
  <si>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</si>
  <si>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</si>
  <si>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</si>
  <si>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</si>
  <si>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</si>
  <si>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</si>
  <si>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</si>
  <si>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</si>
  <si>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</si>
  <si>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</si>
  <si>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</si>
  <si>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</si>
  <si>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</si>
  <si>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</si>
  <si>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</si>
  <si>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</si>
  <si>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</si>
  <si>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</si>
  <si>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</si>
  <si>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</si>
  <si>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</si>
  <si>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</si>
  <si>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</si>
  <si>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</si>
  <si>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</si>
  <si>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</si>
  <si>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</si>
  <si>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</si>
  <si>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</si>
  <si>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</si>
  <si>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</si>
  <si>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</si>
  <si>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</si>
  <si>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</si>
  <si>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</si>
  <si>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</si>
  <si>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</si>
  <si>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</si>
  <si>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</si>
  <si>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</si>
  <si>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</si>
  <si>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</si>
  <si>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</si>
  <si>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</si>
  <si>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</si>
  <si>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</si>
  <si>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</si>
  <si>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</si>
  <si>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</si>
  <si>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</si>
  <si>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</si>
  <si>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</si>
  <si>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</si>
  <si>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</si>
  <si>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</si>
  <si>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</si>
  <si>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</si>
  <si>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</si>
  <si>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</si>
  <si>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</si>
  <si>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</si>
  <si>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</si>
  <si>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</si>
  <si>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</si>
  <si>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</si>
  <si>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</si>
  <si>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</si>
  <si>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</si>
  <si>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</si>
  <si>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</si>
  <si>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</si>
  <si>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</si>
  <si>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</si>
  <si>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</si>
  <si>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</si>
  <si>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</si>
  <si>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</si>
  <si>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</si>
  <si>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</si>
  <si>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</si>
  <si>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</si>
  <si>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</si>
  <si>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</si>
  <si>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</si>
  <si>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</si>
  <si>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</si>
  <si>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</si>
  <si>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</si>
  <si>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</si>
  <si>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</si>
  <si>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</si>
  <si>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</si>
  <si>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</si>
  <si>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</si>
  <si>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</si>
  <si>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</si>
  <si>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</si>
  <si>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</si>
  <si>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</si>
  <si>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</si>
  <si>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</si>
  <si>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</si>
  <si>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</si>
  <si>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</si>
  <si>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</si>
  <si>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</si>
  <si>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</si>
  <si>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</si>
  <si>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</si>
  <si>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</si>
  <si>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</si>
  <si>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</si>
  <si>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</si>
  <si>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</si>
  <si>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</si>
  <si>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</si>
  <si>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</si>
  <si>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</si>
  <si>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</si>
  <si>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</si>
  <si>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</si>
  <si>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</si>
  <si>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</si>
  <si>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</si>
  <si>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</si>
  <si>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</si>
  <si>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</si>
  <si>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</si>
  <si>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</si>
  <si>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</si>
  <si>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</si>
  <si>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</si>
  <si>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</si>
  <si>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</si>
  <si>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</si>
  <si>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</si>
  <si>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</si>
  <si>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</si>
  <si>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</si>
  <si>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</si>
  <si>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</si>
  <si>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</si>
  <si>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</si>
  <si>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</si>
  <si>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</si>
  <si>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</si>
  <si>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</si>
  <si>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</si>
  <si>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</si>
  <si>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</si>
  <si>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</si>
  <si>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</si>
  <si>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</si>
  <si>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</si>
  <si>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</si>
  <si>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</si>
  <si>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</si>
  <si>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</si>
  <si>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</si>
  <si>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</si>
  <si>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</si>
  <si>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</si>
  <si>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</si>
  <si>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</si>
  <si>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</si>
  <si>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</si>
  <si>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</si>
  <si>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</si>
  <si>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</si>
  <si>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</si>
  <si>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</si>
  <si>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</si>
  <si>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</si>
  <si>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</si>
  <si>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</si>
  <si>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</si>
  <si>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</si>
  <si>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</si>
  <si>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</si>
  <si>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</si>
  <si>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</si>
  <si>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</si>
  <si>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</si>
  <si>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</si>
  <si>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</si>
  <si>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</si>
  <si>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</si>
  <si>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</si>
  <si>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</si>
  <si>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</si>
  <si>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</si>
  <si>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</si>
  <si>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</si>
  <si>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</si>
  <si>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</si>
  <si>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</si>
  <si>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</si>
  <si>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</si>
  <si>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</si>
  <si>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</si>
  <si>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</si>
  <si>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</si>
  <si>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</si>
  <si>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</si>
  <si>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</si>
  <si>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</si>
  <si>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</si>
  <si>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</si>
  <si>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</si>
  <si>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</si>
  <si>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</si>
  <si>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</si>
  <si>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</si>
  <si>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</si>
  <si>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</si>
  <si>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</si>
  <si>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</si>
  <si>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</si>
  <si>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</si>
  <si>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</si>
  <si>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</si>
  <si>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</si>
  <si>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</si>
  <si>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</si>
  <si>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</si>
  <si>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</si>
  <si>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</si>
  <si>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</si>
  <si>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</si>
  <si>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</si>
  <si>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</si>
  <si>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</si>
  <si>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</si>
  <si>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</si>
  <si>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</si>
  <si>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</si>
  <si>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</si>
  <si>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</si>
  <si>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</si>
  <si>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</si>
  <si>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</si>
  <si>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</si>
  <si>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</si>
  <si>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</si>
  <si>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</si>
  <si>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</si>
  <si>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</si>
  <si>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</si>
  <si>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</si>
  <si>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</si>
  <si>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</si>
  <si>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</si>
  <si>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</si>
  <si>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</si>
  <si>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</si>
  <si>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</si>
  <si>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</si>
  <si>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</si>
  <si>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</si>
  <si>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</si>
  <si>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</si>
  <si>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</si>
  <si>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</si>
  <si>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</si>
  <si>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</si>
  <si>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</si>
  <si>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</si>
  <si>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</si>
  <si>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</si>
  <si>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</si>
  <si>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</si>
  <si>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</si>
  <si>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</si>
  <si>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</si>
  <si>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</si>
  <si>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</si>
  <si>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</si>
  <si>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</si>
  <si>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</si>
  <si>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</si>
  <si>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</si>
  <si>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</si>
  <si>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</si>
  <si>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</si>
  <si>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</si>
  <si>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</si>
  <si>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</si>
  <si>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</si>
  <si>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</si>
  <si>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</si>
  <si>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</si>
  <si>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</si>
  <si>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</si>
  <si>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</si>
  <si>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</si>
  <si>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</si>
  <si>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</si>
  <si>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</si>
  <si>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</si>
  <si>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</si>
  <si>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</si>
  <si>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</si>
  <si>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</si>
  <si>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</si>
  <si>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</si>
  <si>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</si>
  <si>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</si>
  <si>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</si>
  <si>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</si>
  <si>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</si>
  <si>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</si>
  <si>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</si>
  <si>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</si>
  <si>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</si>
  <si>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</si>
  <si>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</si>
  <si>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</si>
  <si>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</si>
  <si>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</si>
  <si>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</si>
  <si>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</si>
  <si>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</si>
  <si>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</si>
  <si>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</si>
  <si>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</si>
  <si>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</si>
  <si>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</si>
  <si>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</si>
  <si>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</si>
  <si>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</si>
  <si>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</si>
  <si>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</si>
  <si>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</si>
  <si>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</si>
  <si>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</si>
  <si>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</si>
  <si>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</si>
  <si>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</si>
  <si>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</si>
  <si>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</si>
  <si>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</si>
  <si>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</si>
  <si>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</si>
  <si>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</si>
  <si>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</si>
  <si>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</si>
  <si>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</si>
  <si>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</si>
  <si>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</si>
  <si>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</si>
  <si>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</si>
  <si>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</si>
  <si>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</si>
  <si>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</si>
  <si>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</si>
  <si>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</si>
  <si>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</si>
  <si>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</si>
  <si>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</si>
  <si>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</si>
  <si>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</si>
  <si>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</si>
  <si>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</si>
  <si>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</si>
  <si>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</si>
  <si>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</si>
  <si>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</si>
  <si>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</si>
  <si>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</si>
  <si>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</si>
  <si>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</si>
  <si>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</si>
  <si>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</si>
  <si>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</si>
  <si>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</si>
  <si>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</si>
  <si>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</si>
  <si>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</si>
  <si>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</si>
  <si>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</si>
  <si>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</si>
  <si>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</si>
  <si>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</si>
  <si>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</si>
  <si>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</si>
  <si>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</si>
  <si>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</si>
  <si>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</si>
  <si>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</si>
  <si>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</si>
  <si>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</si>
  <si>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</si>
  <si>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</si>
  <si>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</si>
  <si>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</si>
  <si>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</si>
  <si>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</si>
  <si>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</si>
  <si>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</si>
  <si>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</si>
  <si>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</si>
  <si>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</si>
  <si>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</si>
  <si>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</si>
  <si>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</si>
  <si>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</si>
  <si>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</si>
  <si>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</si>
  <si>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</si>
  <si>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</si>
  <si>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</si>
  <si>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</si>
  <si>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</si>
  <si>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</si>
  <si>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</si>
  <si>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</si>
  <si>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</si>
  <si>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</si>
  <si>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</si>
  <si>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</si>
  <si>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</si>
  <si>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</si>
  <si>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</si>
  <si>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</si>
  <si>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</si>
  <si>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</si>
  <si>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</si>
  <si>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</si>
  <si>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</si>
  <si>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</si>
  <si>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</si>
  <si>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</si>
  <si>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</si>
  <si>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</si>
  <si>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</si>
  <si>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</si>
  <si>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</si>
  <si>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</si>
  <si>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</si>
  <si>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</si>
  <si>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</si>
  <si>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</si>
  <si>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</si>
  <si>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</si>
  <si>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</si>
  <si>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</si>
  <si>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</si>
  <si>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</si>
  <si>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</si>
  <si>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</si>
  <si>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</si>
  <si>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</si>
  <si>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</si>
  <si>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</si>
  <si>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</si>
  <si>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</si>
  <si>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</si>
  <si>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</si>
  <si>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</si>
  <si>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</si>
  <si>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</si>
  <si>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</si>
  <si>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</si>
  <si>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</si>
  <si>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</si>
  <si>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</si>
  <si>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</si>
  <si>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</si>
  <si>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</si>
  <si>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</si>
  <si>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</si>
  <si>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</si>
  <si>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</si>
  <si>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</si>
  <si>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</si>
  <si>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</si>
  <si>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</si>
  <si>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</si>
  <si>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</si>
  <si>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</si>
  <si>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</si>
  <si>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</si>
  <si>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</si>
  <si>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</si>
  <si>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</si>
  <si>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</si>
  <si>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</si>
  <si>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</si>
  <si>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</si>
  <si>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</si>
  <si>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</si>
  <si>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</si>
  <si>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</si>
  <si>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</si>
  <si>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</si>
  <si>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</si>
  <si>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</si>
  <si>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</si>
  <si>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</si>
  <si>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</si>
  <si>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</si>
  <si>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</si>
  <si>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</si>
  <si>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</si>
  <si>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</si>
  <si>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</si>
  <si>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</si>
  <si>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</si>
  <si>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</si>
  <si>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</si>
  <si>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</si>
  <si>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</si>
  <si>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</si>
  <si>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</si>
  <si>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</si>
  <si>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</si>
  <si>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</si>
  <si>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</si>
  <si>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</si>
  <si>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</si>
  <si>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</si>
  <si>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</si>
  <si>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</si>
  <si>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</si>
  <si>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</si>
  <si>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</si>
  <si>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</si>
  <si>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</si>
  <si>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</si>
  <si>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</si>
  <si>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</si>
  <si>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</si>
  <si>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</si>
  <si>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</si>
  <si>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</si>
  <si>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</si>
  <si>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</si>
  <si>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</si>
  <si>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</si>
  <si>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</si>
  <si>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</si>
  <si>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</si>
  <si>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</si>
  <si>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</si>
  <si>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</si>
  <si>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</si>
  <si>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</si>
  <si>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</si>
  <si>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</si>
  <si>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</si>
  <si>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</si>
  <si>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</si>
  <si>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</si>
  <si>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</si>
  <si>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</si>
  <si>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</si>
  <si>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</si>
  <si>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</si>
  <si>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</si>
  <si>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</si>
  <si>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</si>
  <si>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</si>
  <si>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</si>
  <si>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</si>
  <si>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</si>
  <si>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</si>
  <si>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</si>
  <si>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</si>
  <si>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</si>
  <si>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</si>
  <si>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</si>
  <si>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</si>
  <si>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</si>
  <si>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</si>
  <si>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</si>
  <si>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</si>
  <si>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</si>
  <si>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</si>
  <si>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</si>
  <si>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</si>
  <si>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</si>
  <si>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</si>
  <si>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</si>
  <si>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</si>
  <si>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</si>
  <si>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</si>
  <si>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</si>
  <si>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</si>
  <si>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</si>
  <si>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</si>
  <si>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</si>
  <si>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</si>
  <si>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</si>
  <si>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</si>
  <si>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</si>
  <si>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</si>
  <si>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</si>
  <si>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</si>
  <si>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</si>
  <si>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</si>
  <si>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</si>
  <si>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</si>
  <si>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</si>
  <si>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</si>
  <si>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</si>
  <si>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</si>
  <si>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</si>
  <si>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</si>
  <si>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</si>
  <si>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</si>
  <si>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</si>
  <si>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</si>
  <si>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</si>
  <si>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</si>
  <si>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</si>
  <si>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</si>
  <si>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</si>
  <si>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</si>
  <si>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</si>
  <si>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</si>
  <si>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</si>
  <si>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</si>
  <si>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</si>
  <si>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</si>
  <si>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</si>
  <si>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</si>
  <si>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</si>
  <si>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</si>
  <si>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</si>
  <si>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</si>
  <si>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</si>
  <si>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</si>
  <si>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</si>
  <si>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</si>
  <si>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</si>
  <si>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</si>
  <si>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</si>
  <si>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</si>
  <si>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</si>
  <si>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</si>
  <si>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</si>
  <si>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</si>
  <si>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</si>
  <si>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</si>
  <si>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</si>
  <si>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</si>
  <si>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</si>
  <si>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</si>
  <si>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</si>
  <si>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</si>
  <si>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</si>
  <si>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</si>
  <si>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</si>
  <si>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</si>
  <si>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</si>
  <si>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</si>
  <si>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</si>
  <si>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</si>
  <si>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</si>
  <si>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</si>
  <si>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</si>
  <si>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</si>
  <si>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</si>
  <si>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</si>
  <si>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</si>
  <si>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</si>
  <si>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</si>
  <si>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</si>
  <si>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</si>
  <si>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</si>
  <si>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</si>
  <si>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</si>
  <si>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</si>
  <si>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</si>
  <si>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</si>
  <si>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</si>
  <si>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</si>
  <si>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</si>
  <si>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</si>
  <si>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</si>
  <si>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</si>
  <si>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</si>
  <si>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</si>
  <si>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</si>
  <si>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</si>
  <si>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</si>
  <si>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</si>
  <si>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</si>
  <si>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</si>
  <si>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</si>
  <si>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</si>
  <si>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</si>
  <si>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</si>
  <si>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</si>
  <si>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</si>
  <si>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</si>
  <si>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</si>
  <si>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</si>
  <si>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</si>
  <si>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</si>
  <si>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</si>
  <si>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</si>
  <si>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</si>
  <si>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</si>
  <si>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</si>
  <si>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</si>
  <si>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</si>
  <si>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</si>
  <si>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</si>
  <si>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</si>
  <si>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</si>
  <si>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</si>
  <si>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</si>
  <si>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</si>
  <si>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</si>
  <si>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</si>
  <si>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</si>
  <si>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</si>
  <si>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</si>
  <si>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</si>
  <si>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</si>
  <si>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</si>
  <si>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</si>
  <si>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</si>
  <si>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</si>
  <si>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</si>
  <si>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</si>
  <si>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</si>
  <si>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</si>
  <si>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</si>
  <si>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</si>
  <si>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</si>
  <si>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</si>
  <si>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</si>
  <si>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</si>
  <si>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</si>
  <si>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</si>
  <si>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</si>
  <si>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</si>
  <si>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</si>
  <si>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</si>
  <si>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</si>
  <si>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</si>
  <si>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</si>
  <si>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</si>
  <si>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</si>
  <si>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</si>
  <si>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</si>
  <si>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</si>
  <si>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</si>
  <si>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</si>
  <si>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</si>
  <si>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</si>
  <si>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</si>
  <si>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</si>
  <si>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</si>
  <si>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</si>
  <si>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</si>
  <si>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</si>
  <si>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</si>
  <si>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</si>
  <si>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</si>
  <si>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</si>
  <si>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</si>
  <si>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</si>
  <si>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</si>
  <si>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</si>
  <si>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</si>
  <si>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</si>
  <si>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</si>
  <si>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</si>
  <si>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</si>
  <si>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</si>
  <si>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</si>
  <si>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</si>
  <si>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</si>
  <si>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</si>
  <si>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</si>
  <si>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</si>
  <si>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</si>
  <si>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</si>
  <si>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</si>
  <si>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</si>
  <si>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</si>
  <si>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</si>
  <si>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</si>
  <si>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</si>
  <si>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</si>
  <si>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</si>
  <si>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</si>
  <si>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</si>
  <si>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</si>
  <si>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</si>
  <si>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</si>
  <si>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</si>
  <si>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</si>
  <si>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</si>
  <si>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</si>
  <si>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</si>
  <si>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</si>
  <si>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</si>
  <si>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</si>
  <si>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</si>
  <si>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</si>
  <si>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</si>
  <si>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</si>
  <si>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</si>
  <si>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</si>
  <si>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</si>
  <si>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</si>
  <si>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</si>
  <si>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</si>
  <si>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</si>
  <si>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</si>
  <si>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</si>
  <si>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</si>
  <si>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</si>
  <si>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</si>
  <si>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</si>
  <si>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</si>
  <si>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</si>
  <si>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</si>
  <si>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</si>
  <si>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</si>
  <si>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</si>
  <si>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</si>
  <si>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</si>
  <si>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</si>
  <si>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</si>
  <si>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</si>
  <si>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</si>
  <si>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</si>
  <si>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</si>
  <si>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</si>
  <si>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</si>
  <si>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</si>
  <si>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</si>
  <si>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</si>
  <si>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</si>
  <si>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</si>
  <si>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</si>
  <si>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</si>
  <si>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</si>
  <si>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</si>
  <si>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</si>
  <si>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</si>
  <si>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</si>
  <si>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</si>
  <si>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</si>
  <si>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</si>
  <si>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</si>
  <si>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</si>
  <si>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</si>
  <si>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</si>
  <si>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</si>
  <si>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</si>
  <si>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</si>
  <si>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</si>
  <si>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</si>
  <si>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</si>
  <si>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</si>
  <si>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</si>
  <si>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</si>
  <si>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</si>
  <si>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</si>
  <si>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</si>
  <si>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</si>
  <si>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</si>
  <si>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</si>
  <si>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</si>
  <si>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</si>
  <si>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</si>
  <si>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</si>
  <si>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</si>
  <si>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</si>
  <si>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</si>
  <si>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</si>
  <si>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</si>
  <si>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</si>
  <si>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</si>
  <si>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</si>
  <si>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</si>
  <si>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</si>
  <si>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</si>
  <si>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</si>
  <si>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</si>
  <si>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</si>
  <si>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</si>
  <si>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</si>
  <si>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</si>
  <si>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</si>
  <si>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</si>
  <si>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</si>
  <si>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</si>
  <si>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</si>
  <si>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</si>
  <si>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</si>
  <si>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</si>
  <si>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</si>
  <si>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</si>
  <si>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</si>
  <si>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</si>
  <si>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</si>
  <si>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</si>
  <si>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</si>
  <si>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</si>
  <si>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</si>
  <si>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</si>
  <si>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</si>
  <si>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</si>
  <si>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</si>
  <si>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</si>
  <si>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</si>
  <si>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</si>
  <si>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</si>
  <si>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</si>
  <si>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</si>
  <si>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</si>
  <si>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</si>
  <si>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</si>
  <si>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</si>
  <si>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</si>
  <si>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</si>
  <si>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</si>
  <si>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</si>
  <si>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</si>
  <si>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</si>
  <si>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</si>
  <si>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</si>
  <si>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</si>
  <si>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</si>
  <si>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</si>
  <si>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</si>
  <si>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</si>
  <si>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</si>
  <si>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</si>
  <si>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</si>
  <si>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</si>
  <si>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</si>
  <si>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</si>
  <si>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</si>
  <si>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</si>
  <si>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</si>
  <si>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</si>
  <si>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</si>
  <si>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</si>
  <si>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</si>
  <si>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</si>
  <si>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</si>
  <si>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</si>
  <si>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</si>
  <si>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</si>
  <si>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</si>
  <si>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</si>
  <si>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</si>
  <si>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</si>
  <si>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</si>
  <si>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</si>
  <si>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</si>
  <si>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</si>
  <si>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</si>
  <si>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</si>
  <si>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</si>
  <si>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</si>
  <si>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</si>
  <si>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</si>
  <si>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</si>
  <si>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</si>
  <si>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</si>
  <si>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</si>
  <si>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</si>
  <si>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</si>
  <si>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</si>
  <si>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</si>
  <si>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</si>
  <si>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</si>
  <si>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</si>
  <si>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</si>
  <si>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</si>
  <si>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</si>
  <si>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</si>
  <si>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</si>
  <si>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</si>
  <si>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</si>
  <si>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</si>
  <si>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</si>
  <si>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</si>
  <si>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</si>
  <si>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</si>
  <si>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</si>
  <si>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</si>
  <si>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</si>
  <si>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</si>
  <si>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</si>
  <si>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</si>
  <si>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</si>
  <si>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</si>
  <si>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</si>
  <si>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</si>
  <si>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</si>
  <si>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</si>
  <si>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</si>
  <si>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</si>
  <si>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</si>
  <si>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</si>
  <si>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</si>
  <si>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</si>
  <si>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</si>
  <si>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</si>
  <si>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</si>
  <si>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</si>
  <si>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</si>
  <si>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</si>
  <si>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</si>
  <si>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</si>
  <si>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</si>
  <si>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</si>
  <si>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</si>
  <si>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</si>
  <si>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</si>
  <si>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</si>
  <si>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</si>
  <si>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</si>
  <si>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</si>
  <si>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</si>
  <si>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</si>
  <si>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</si>
  <si>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</si>
  <si>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</si>
  <si>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</si>
  <si>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</si>
  <si>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</si>
  <si>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</si>
  <si>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</si>
  <si>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</si>
  <si>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</si>
  <si>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</si>
  <si>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</si>
  <si>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</si>
  <si>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</si>
  <si>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</si>
  <si>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</si>
  <si>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</si>
  <si>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</si>
  <si>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</si>
  <si>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</si>
  <si>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</si>
  <si>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</si>
  <si>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</si>
  <si>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</si>
  <si>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</si>
  <si>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</si>
  <si>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</si>
  <si>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</si>
  <si>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</si>
  <si>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</si>
  <si>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</si>
  <si>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</si>
  <si>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</si>
  <si>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</si>
  <si>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</si>
  <si>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</si>
  <si>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</si>
  <si>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</si>
  <si>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</si>
  <si>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</si>
  <si>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</si>
  <si>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</si>
  <si>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</si>
  <si>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</si>
  <si>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</si>
  <si>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</si>
  <si>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</si>
  <si>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</si>
  <si>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</si>
  <si>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</si>
  <si>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</si>
  <si>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</si>
  <si>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</si>
  <si>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</si>
  <si>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</si>
  <si>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</si>
  <si>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</si>
  <si>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</si>
  <si>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</si>
  <si>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</si>
  <si>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</si>
  <si>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</si>
  <si>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</si>
  <si>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</si>
  <si>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</si>
  <si>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</si>
  <si>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</si>
  <si>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</si>
  <si>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</si>
  <si>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</si>
  <si>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</si>
  <si>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</si>
  <si>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</si>
  <si>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</si>
  <si>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</si>
  <si>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</si>
  <si>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</si>
  <si>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</si>
  <si>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</si>
  <si>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</si>
  <si>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</si>
  <si>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</si>
  <si>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</si>
  <si>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</si>
  <si>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</si>
  <si>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</si>
  <si>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</si>
  <si>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</si>
  <si>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</si>
  <si>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</si>
  <si>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</si>
  <si>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</si>
  <si>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</si>
  <si>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</si>
  <si>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</si>
  <si>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</si>
  <si>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</si>
  <si>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</si>
  <si>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</si>
  <si>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</si>
  <si>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</si>
  <si>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</si>
  <si>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</si>
  <si>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</si>
  <si>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</si>
  <si>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</si>
  <si>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</si>
  <si>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</si>
  <si>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</si>
  <si>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</si>
  <si>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</si>
  <si>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</si>
  <si>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</si>
  <si>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</si>
  <si>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</si>
  <si>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</si>
  <si>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</si>
  <si>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</si>
  <si>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</si>
  <si>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</si>
  <si>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</si>
  <si>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</si>
  <si>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</si>
  <si>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</si>
  <si>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</si>
  <si>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</si>
  <si>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</si>
  <si>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</si>
  <si>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</si>
  <si>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</si>
  <si>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</si>
  <si>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</si>
  <si>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</si>
  <si>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</si>
  <si>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</si>
  <si>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</si>
  <si>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</si>
  <si>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</si>
  <si>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</si>
  <si>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</si>
  <si>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</si>
  <si>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</si>
  <si>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</si>
  <si>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</si>
  <si>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</si>
  <si>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</si>
  <si>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</si>
  <si>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</si>
  <si>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</si>
  <si>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</si>
  <si>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</si>
  <si>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</si>
  <si>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</si>
  <si>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</si>
  <si>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</si>
  <si>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</si>
  <si>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</si>
  <si>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</si>
  <si>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</si>
  <si>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</si>
  <si>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</si>
  <si>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</si>
  <si>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</si>
  <si>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</si>
  <si>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</si>
  <si>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</si>
  <si>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</si>
  <si>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</si>
  <si>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</si>
  <si>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</si>
  <si>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</si>
  <si>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</si>
  <si>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</si>
  <si>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</si>
  <si>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</si>
  <si>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</si>
  <si>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</si>
  <si>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</si>
  <si>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</si>
  <si>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</si>
  <si>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</si>
  <si>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</si>
  <si>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</si>
  <si>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</si>
  <si>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</si>
  <si>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</si>
  <si>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</si>
  <si>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</si>
  <si>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</si>
  <si>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</si>
  <si>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</si>
  <si>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</si>
  <si>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</si>
  <si>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</si>
  <si>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</si>
  <si>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</si>
  <si>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</si>
  <si>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</si>
  <si>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</si>
  <si>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</si>
  <si>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</si>
  <si>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</si>
  <si>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</si>
  <si>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</si>
  <si>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</si>
  <si>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</si>
  <si>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</si>
  <si>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</si>
  <si>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</si>
  <si>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</si>
  <si>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</si>
  <si>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</si>
  <si>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</si>
  <si>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</si>
  <si>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</si>
  <si>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</si>
  <si>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</si>
  <si>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</si>
  <si>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</si>
  <si>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</si>
  <si>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</si>
  <si>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</si>
  <si>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</si>
  <si>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</si>
  <si>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</si>
  <si>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</si>
  <si>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</si>
  <si>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</si>
  <si>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</si>
  <si>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</si>
  <si>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</si>
  <si>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</si>
  <si>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</si>
  <si>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</si>
  <si>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</si>
  <si>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</si>
  <si>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</si>
  <si>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</si>
  <si>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</si>
  <si>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</si>
  <si>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</si>
  <si>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</si>
  <si>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</si>
  <si>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</si>
  <si>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</si>
  <si>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</si>
  <si>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</si>
  <si>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</si>
  <si>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</si>
  <si>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</si>
  <si>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</si>
  <si>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</si>
  <si>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</si>
  <si>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</si>
  <si>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</si>
  <si>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</si>
  <si>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</si>
  <si>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</si>
  <si>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</si>
  <si>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</si>
  <si>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</si>
  <si>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</si>
  <si>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</si>
  <si>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</si>
  <si>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</si>
  <si>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</si>
  <si>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</si>
  <si>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</si>
  <si>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</si>
  <si>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</si>
  <si>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</si>
  <si>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</si>
  <si>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</si>
  <si>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</si>
  <si>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</si>
  <si>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</si>
  <si>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</si>
  <si>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</si>
  <si>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</si>
  <si>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</si>
  <si>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</si>
  <si>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</si>
  <si>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</si>
  <si>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</si>
  <si>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</si>
  <si>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</si>
  <si>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</si>
  <si>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</si>
  <si>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</si>
  <si>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</si>
  <si>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</si>
  <si>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</si>
  <si>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</si>
  <si>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</si>
  <si>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</si>
  <si>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</si>
  <si>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</si>
  <si>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</si>
  <si>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</si>
  <si>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</si>
  <si>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</si>
  <si>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</si>
  <si>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</si>
  <si>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</si>
  <si>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</si>
  <si>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</si>
  <si>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</si>
  <si>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</si>
  <si>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</si>
  <si>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</si>
  <si>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</si>
  <si>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</si>
  <si>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</si>
  <si>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</si>
  <si>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</si>
  <si>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</si>
  <si>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</si>
  <si>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</si>
  <si>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</si>
  <si>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</si>
  <si>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</si>
  <si>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</si>
  <si>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</si>
  <si>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</si>
  <si>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</si>
  <si>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</si>
  <si>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</si>
  <si>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</si>
  <si>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</si>
  <si>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</si>
  <si>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</si>
  <si>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</si>
  <si>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</si>
  <si>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</si>
  <si>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</si>
  <si>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</si>
  <si>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</si>
  <si>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</si>
  <si>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</si>
  <si>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</si>
  <si>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</si>
  <si>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</si>
  <si>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</si>
  <si>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</si>
  <si>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</si>
  <si>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</si>
  <si>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</si>
  <si>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</si>
  <si>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</si>
  <si>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</si>
  <si>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</si>
  <si>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</si>
  <si>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</si>
  <si>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</si>
  <si>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</si>
  <si>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</si>
  <si>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</si>
  <si>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</si>
  <si>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</si>
  <si>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</si>
  <si>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</si>
  <si>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</si>
  <si>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</si>
  <si>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</si>
  <si>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</si>
  <si>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</si>
  <si>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</si>
  <si>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</si>
  <si>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</si>
  <si>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</si>
  <si>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</si>
  <si>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</si>
  <si>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</si>
  <si>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</si>
  <si>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</si>
  <si>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</si>
  <si>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</si>
  <si>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</si>
  <si>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</si>
  <si>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</si>
  <si>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</si>
  <si>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</si>
  <si>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</si>
  <si>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</si>
  <si>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</si>
  <si>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</si>
  <si>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</si>
  <si>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</si>
  <si>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</si>
  <si>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</si>
  <si>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</si>
  <si>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</si>
  <si>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</si>
  <si>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</si>
  <si>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</si>
  <si>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</si>
  <si>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</si>
  <si>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</si>
  <si>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</si>
  <si>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</si>
  <si>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</si>
  <si>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</si>
  <si>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</si>
  <si>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</si>
  <si>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</si>
  <si>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</si>
  <si>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</si>
  <si>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</si>
  <si>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</si>
  <si>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</si>
  <si>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</si>
  <si>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</si>
  <si>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</si>
  <si>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</si>
  <si>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</si>
  <si>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</si>
  <si>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</si>
  <si>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</si>
  <si>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</si>
  <si>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</si>
  <si>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</si>
  <si>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</si>
  <si>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</si>
  <si>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</si>
  <si>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</si>
  <si>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</si>
  <si>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</si>
  <si>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</si>
  <si>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</si>
  <si>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</si>
  <si>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</si>
  <si>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</si>
  <si>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</si>
  <si>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</si>
  <si>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</si>
  <si>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</si>
  <si>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</si>
  <si>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</si>
  <si>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</si>
  <si>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</si>
  <si>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</si>
  <si>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</si>
  <si>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</si>
  <si>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</si>
  <si>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</si>
  <si>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</si>
  <si>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</si>
  <si>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</si>
  <si>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</si>
  <si>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</si>
  <si>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</si>
  <si>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</si>
  <si>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</si>
  <si>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</si>
  <si>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</si>
  <si>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</si>
  <si>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</si>
  <si>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</si>
  <si>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</si>
  <si>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</si>
  <si>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</si>
  <si>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</si>
  <si>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</si>
  <si>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</si>
  <si>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</si>
  <si>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</si>
  <si>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</si>
  <si>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</si>
  <si>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</si>
  <si>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</si>
  <si>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</si>
  <si>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</si>
  <si>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</si>
  <si>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</si>
  <si>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</si>
  <si>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</si>
  <si>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</si>
  <si>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</si>
  <si>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</si>
  <si>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</si>
  <si>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</si>
  <si>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</si>
  <si>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</si>
  <si>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</si>
  <si>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</si>
  <si>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</si>
  <si>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</si>
  <si>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</si>
  <si>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</si>
  <si>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</si>
  <si>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</si>
  <si>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</si>
  <si>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</si>
  <si>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</si>
  <si>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</si>
  <si>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</si>
  <si>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</si>
  <si>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</si>
  <si>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</si>
  <si>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</si>
  <si>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</si>
  <si>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</si>
  <si>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</si>
  <si>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</si>
  <si>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</si>
  <si>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</si>
  <si>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</si>
  <si>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</si>
  <si>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</si>
  <si>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</si>
  <si>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</si>
  <si>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</si>
  <si>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</si>
  <si>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</si>
  <si>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</si>
  <si>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</si>
  <si>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</si>
  <si>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</si>
  <si>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</si>
  <si>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</si>
  <si>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</si>
  <si>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</si>
  <si>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</si>
  <si>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</si>
  <si>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</si>
  <si>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</si>
  <si>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</si>
  <si>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</si>
  <si>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</si>
  <si>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</si>
  <si>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</si>
  <si>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</si>
  <si>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</si>
  <si>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</si>
  <si>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</si>
  <si>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</si>
  <si>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</si>
  <si>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</si>
  <si>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</si>
  <si>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</si>
  <si>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</si>
  <si>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</si>
  <si>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</si>
  <si>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</si>
  <si>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</si>
  <si>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</si>
  <si>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</si>
  <si>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</si>
  <si>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</si>
  <si>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</si>
  <si>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</si>
  <si>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</si>
  <si>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</si>
  <si>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</si>
  <si>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</si>
  <si>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</si>
  <si>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</si>
  <si>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</si>
  <si>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</si>
  <si>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</si>
  <si>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</si>
  <si>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</si>
  <si>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</si>
  <si>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</si>
  <si>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</si>
  <si>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</si>
  <si>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</si>
  <si>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</si>
  <si>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</si>
  <si>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</si>
  <si>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</si>
  <si>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</si>
  <si>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</si>
  <si>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</si>
  <si>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</si>
  <si>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</si>
  <si>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</si>
  <si>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</si>
  <si>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</si>
  <si>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</si>
  <si>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</si>
  <si>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</si>
  <si>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</si>
  <si>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</si>
  <si>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</si>
  <si>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</si>
  <si>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</si>
  <si>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</si>
  <si>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</si>
  <si>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</si>
  <si>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</si>
  <si>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</si>
  <si>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</si>
  <si>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</si>
  <si>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</si>
  <si>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</si>
  <si>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</si>
  <si>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</si>
  <si>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</si>
  <si>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</si>
  <si>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</si>
  <si>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</si>
  <si>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</si>
  <si>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</si>
  <si>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</si>
  <si>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</si>
  <si>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</si>
  <si>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</si>
  <si>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</si>
  <si>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</si>
  <si>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</si>
  <si>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</si>
  <si>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</si>
  <si>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</si>
  <si>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</si>
  <si>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</si>
  <si>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</si>
  <si>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</si>
  <si>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</si>
  <si>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</si>
  <si>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</si>
  <si>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</si>
  <si>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</si>
  <si>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</si>
  <si>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</si>
  <si>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</si>
  <si>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</si>
  <si>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</si>
  <si>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</si>
  <si>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</si>
  <si>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</si>
  <si>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</si>
  <si>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</si>
  <si>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</si>
  <si>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</si>
  <si>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</si>
  <si>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</si>
  <si>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</si>
  <si>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</si>
  <si>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</si>
  <si>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</si>
  <si>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</si>
  <si>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</si>
  <si>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</si>
  <si>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</si>
  <si>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</si>
  <si>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</si>
  <si>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</si>
  <si>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</si>
  <si>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</si>
  <si>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</si>
  <si>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</si>
  <si>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</si>
  <si>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</si>
  <si>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</si>
  <si>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</si>
  <si>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</si>
  <si>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</si>
  <si>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</si>
  <si>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</si>
  <si>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</si>
  <si>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</si>
  <si>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</si>
  <si>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</si>
  <si>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</si>
  <si>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</si>
  <si>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</si>
  <si>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</si>
  <si>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</si>
  <si>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</si>
  <si>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</si>
  <si>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</si>
  <si>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</si>
  <si>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</si>
  <si>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</si>
  <si>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</si>
  <si>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</si>
  <si>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</si>
  <si>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</si>
  <si>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</si>
  <si>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</si>
  <si>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</si>
  <si>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</si>
  <si>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</si>
  <si>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</si>
  <si>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</si>
  <si>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</si>
  <si>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</si>
  <si>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</si>
  <si>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</si>
  <si>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</si>
  <si>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</si>
  <si>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</si>
  <si>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</si>
  <si>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</si>
  <si>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</si>
  <si>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</si>
  <si>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</si>
  <si>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</si>
  <si>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</si>
  <si>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</si>
  <si>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</si>
  <si>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</si>
  <si>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</si>
  <si>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</si>
  <si>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</si>
  <si>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</si>
  <si>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</si>
  <si>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</si>
  <si>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</si>
  <si>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</si>
  <si>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</si>
  <si>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</si>
  <si>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</si>
  <si>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</si>
  <si>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</si>
  <si>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</si>
  <si>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</si>
  <si>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</si>
  <si>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</si>
  <si>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</si>
  <si>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</si>
  <si>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</si>
  <si>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</si>
  <si>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</si>
  <si>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</si>
  <si>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</si>
  <si>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</si>
  <si>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</si>
  <si>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</si>
  <si>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</si>
  <si>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</si>
  <si>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</si>
  <si>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</si>
  <si>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</si>
  <si>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</si>
  <si>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</si>
  <si>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</si>
  <si>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</si>
  <si>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</si>
  <si>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</si>
  <si>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</si>
  <si>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</si>
  <si>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</si>
  <si>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</si>
  <si>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</si>
  <si>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</si>
  <si>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</si>
  <si>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</si>
  <si>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</si>
  <si>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</si>
  <si>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</si>
  <si>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</si>
  <si>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</si>
  <si>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</si>
  <si>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</si>
  <si>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</si>
  <si>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</si>
  <si>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</si>
  <si>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</si>
  <si>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</si>
  <si>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</si>
  <si>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</si>
  <si>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</si>
  <si>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</si>
  <si>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</si>
  <si>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</si>
  <si>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</si>
  <si>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</si>
  <si>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</si>
  <si>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</si>
  <si>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</si>
  <si>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</si>
  <si>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</si>
  <si>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</si>
  <si>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</si>
  <si>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</si>
  <si>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</si>
  <si>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</si>
  <si>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</si>
  <si>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</si>
  <si>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</si>
  <si>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</si>
  <si>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</si>
  <si>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</si>
  <si>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</si>
  <si>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</si>
  <si>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</si>
  <si>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</si>
  <si>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</si>
  <si>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</si>
  <si>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</si>
  <si>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</si>
  <si>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</si>
  <si>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</si>
  <si>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</si>
  <si>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</si>
  <si>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</si>
  <si>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</si>
  <si>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</si>
  <si>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</si>
  <si>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</si>
  <si>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</si>
  <si>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</si>
  <si>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</si>
  <si>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</si>
  <si>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</si>
  <si>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</si>
  <si>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</si>
  <si>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</si>
  <si>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</si>
  <si>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</si>
  <si>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</si>
  <si>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</si>
  <si>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</si>
  <si>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</si>
  <si>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</si>
  <si>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</si>
  <si>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</si>
  <si>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</si>
  <si>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</si>
  <si>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</si>
  <si>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</si>
  <si>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</si>
  <si>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</si>
  <si>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</si>
  <si>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</si>
  <si>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</si>
  <si>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</si>
  <si>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</si>
  <si>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</si>
  <si>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</si>
  <si>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</si>
  <si>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</si>
  <si>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</si>
  <si>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</si>
  <si>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</si>
  <si>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</si>
  <si>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</si>
  <si>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</si>
  <si>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</si>
  <si>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</si>
  <si>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</si>
  <si>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</si>
  <si>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</si>
  <si>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</si>
  <si>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</si>
  <si>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</si>
  <si>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</si>
  <si>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</si>
  <si>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</si>
  <si>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</si>
  <si>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</si>
  <si>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</si>
  <si>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</si>
  <si>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</si>
  <si>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</si>
  <si>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</si>
  <si>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</si>
  <si>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</si>
  <si>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</si>
  <si>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</si>
  <si>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</si>
  <si>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</si>
  <si>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</si>
  <si>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</si>
  <si>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</si>
  <si>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</si>
  <si>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</si>
  <si>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</si>
  <si>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</si>
  <si>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</si>
  <si>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</si>
  <si>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</si>
  <si>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</si>
  <si>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</si>
  <si>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</si>
  <si>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</si>
  <si>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</si>
  <si>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</si>
  <si>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</si>
  <si>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</si>
  <si>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</si>
  <si>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</si>
  <si>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</si>
  <si>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</si>
  <si>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</si>
  <si>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</si>
  <si>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</si>
  <si>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</si>
  <si>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</si>
  <si>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</si>
  <si>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</si>
  <si>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</si>
  <si>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</si>
  <si>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</si>
  <si>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</si>
  <si>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</si>
  <si>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</si>
  <si>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</si>
  <si>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</si>
  <si>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</si>
  <si>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</si>
  <si>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</si>
  <si>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</si>
  <si>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</si>
  <si>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</si>
  <si>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</si>
  <si>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</si>
  <si>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</si>
  <si>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</si>
  <si>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</si>
  <si>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</si>
  <si>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</si>
  <si>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</si>
  <si>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</si>
  <si>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</si>
  <si>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</si>
  <si>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</si>
  <si>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</si>
  <si>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</si>
  <si>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</si>
  <si>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</si>
  <si>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</si>
  <si>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</si>
  <si>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</si>
  <si>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</si>
  <si>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</si>
  <si>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</si>
  <si>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</si>
  <si>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</si>
  <si>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</si>
  <si>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</si>
  <si>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</si>
  <si>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</si>
  <si>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</si>
  <si>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</si>
  <si>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</si>
  <si>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</si>
  <si>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</si>
  <si>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</si>
  <si>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</si>
  <si>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</si>
  <si>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</si>
  <si>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</si>
  <si>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</si>
  <si>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</si>
  <si>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</si>
  <si>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</si>
  <si>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</si>
  <si>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</si>
  <si>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</si>
  <si>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</si>
  <si>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</si>
  <si>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</si>
  <si>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</si>
  <si>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</si>
  <si>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</si>
  <si>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</si>
  <si>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</si>
  <si>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</si>
  <si>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</si>
  <si>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</si>
  <si>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</si>
  <si>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</si>
  <si>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</si>
  <si>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</si>
  <si>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</si>
  <si>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</si>
  <si>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</si>
  <si>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</si>
  <si>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</si>
  <si>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</si>
  <si>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</si>
  <si>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</si>
  <si>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</si>
  <si>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</si>
  <si>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</si>
  <si>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</si>
  <si>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</si>
  <si>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</si>
  <si>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</si>
  <si>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</si>
  <si>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</si>
  <si>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</si>
  <si>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</si>
  <si>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</si>
  <si>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</si>
  <si>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</si>
  <si>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</si>
  <si>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</si>
  <si>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</si>
  <si>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</si>
  <si>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</si>
  <si>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</si>
  <si>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</si>
  <si>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</si>
  <si>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</si>
  <si>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</si>
  <si>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</si>
  <si>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</si>
  <si>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</si>
  <si>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</si>
  <si>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</si>
  <si>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</si>
  <si>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</si>
  <si>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</si>
  <si>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</si>
  <si>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</si>
  <si>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</si>
  <si>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</si>
  <si>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</si>
  <si>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</si>
  <si>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</si>
  <si>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</si>
  <si>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</si>
  <si>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</si>
  <si>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</si>
  <si>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</si>
  <si>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</si>
  <si>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</si>
  <si>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</si>
  <si>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</si>
  <si>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</si>
  <si>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</si>
  <si>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</si>
  <si>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</si>
  <si>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</si>
  <si>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</si>
  <si>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</si>
  <si>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</si>
  <si>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</si>
  <si>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</si>
  <si>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</si>
  <si>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</si>
  <si>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</si>
  <si>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</si>
  <si>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</si>
  <si>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</si>
  <si>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</si>
  <si>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</si>
  <si>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</si>
  <si>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</si>
  <si>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</si>
  <si>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</si>
  <si>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</si>
  <si>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</si>
  <si>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</si>
  <si>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</si>
  <si>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</si>
  <si>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</si>
  <si>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</si>
  <si>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</si>
  <si>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</si>
  <si>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</si>
  <si>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</si>
  <si>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</si>
  <si>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</si>
  <si>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</si>
  <si>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</si>
  <si>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</si>
  <si>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</si>
  <si>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</si>
  <si>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</si>
  <si>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</si>
  <si>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</si>
  <si>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</si>
  <si>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</si>
  <si>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</si>
  <si>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</si>
  <si>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</si>
  <si>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</si>
  <si>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</si>
  <si>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</si>
  <si>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</si>
  <si>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</si>
  <si>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</si>
  <si>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</si>
  <si>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</si>
  <si>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</si>
  <si>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</si>
  <si>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</si>
  <si>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</si>
  <si>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</si>
  <si>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</si>
  <si>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</si>
  <si>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</si>
  <si>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</si>
  <si>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</si>
  <si>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</si>
  <si>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</si>
  <si>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</si>
  <si>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</si>
  <si>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</si>
  <si>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</si>
  <si>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</si>
  <si>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</si>
  <si>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</si>
  <si>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</si>
  <si>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</si>
  <si>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</si>
  <si>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</si>
  <si>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</si>
  <si>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</si>
  <si>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</si>
  <si>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</si>
  <si>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</si>
  <si>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</si>
  <si>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</si>
  <si>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</si>
  <si>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</si>
  <si>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</si>
  <si>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</si>
  <si>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</si>
  <si>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</si>
  <si>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</si>
  <si>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</si>
  <si>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</si>
  <si>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</si>
  <si>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</si>
  <si>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</si>
  <si>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</si>
  <si>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</si>
  <si>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</si>
  <si>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</si>
  <si>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</si>
  <si>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</si>
  <si>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</si>
  <si>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</si>
  <si>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</si>
  <si>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</si>
  <si>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</si>
  <si>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</si>
  <si>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</si>
  <si>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</si>
  <si>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</si>
  <si>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</si>
  <si>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</si>
  <si>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</si>
  <si>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</si>
  <si>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</si>
  <si>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</si>
  <si>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</si>
  <si>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</si>
  <si>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</si>
  <si>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</si>
  <si>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</si>
  <si>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</si>
  <si>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</si>
  <si>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</si>
  <si>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</si>
  <si>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</si>
  <si>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</si>
  <si>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</si>
  <si>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</si>
  <si>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</si>
  <si>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</si>
  <si>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</si>
  <si>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</si>
  <si>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</si>
  <si>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</si>
  <si>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</si>
  <si>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</si>
  <si>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</si>
  <si>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</si>
  <si>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</si>
  <si>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</si>
  <si>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</si>
  <si>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</si>
  <si>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</si>
  <si>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</si>
  <si>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</si>
  <si>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</si>
  <si>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</si>
  <si>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</si>
  <si>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</si>
  <si>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</si>
  <si>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</si>
  <si>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</si>
  <si>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</si>
  <si>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</si>
  <si>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</si>
  <si>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</si>
  <si>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</si>
  <si>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</si>
  <si>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</si>
  <si>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</si>
  <si>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</si>
  <si>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</si>
  <si>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</si>
  <si>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</si>
  <si>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</si>
  <si>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</si>
  <si>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</si>
  <si>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</si>
  <si>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</si>
  <si>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</si>
  <si>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</si>
  <si>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</si>
  <si>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</si>
  <si>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</si>
  <si>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</si>
  <si>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</si>
  <si>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</si>
  <si>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</si>
  <si>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</si>
  <si>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</si>
  <si>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</si>
  <si>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</si>
  <si>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</si>
  <si>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</si>
  <si>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</si>
  <si>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</si>
  <si>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</si>
  <si>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</si>
  <si>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</si>
  <si>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</si>
  <si>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</si>
  <si>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</si>
  <si>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</si>
  <si>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</si>
  <si>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</si>
  <si>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</si>
  <si>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</si>
  <si>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</si>
  <si>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</si>
  <si>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</si>
  <si>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</si>
  <si>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</si>
  <si>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</si>
  <si>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</si>
  <si>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</si>
  <si>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</si>
  <si>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</si>
  <si>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</si>
  <si>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</si>
  <si>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</si>
  <si>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</si>
  <si>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</si>
  <si>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</si>
  <si>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</si>
  <si>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</si>
  <si>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</si>
  <si>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</si>
  <si>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</si>
  <si>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</si>
  <si>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</si>
  <si>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</si>
  <si>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</si>
  <si>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</si>
  <si>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</si>
  <si>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</si>
  <si>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</si>
  <si>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</si>
  <si>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</si>
  <si>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</si>
  <si>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</si>
  <si>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</si>
  <si>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</si>
  <si>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</si>
  <si>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</si>
  <si>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</si>
  <si>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</si>
  <si>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</si>
  <si>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</si>
  <si>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</si>
  <si>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</si>
  <si>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</si>
  <si>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</si>
  <si>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</si>
  <si>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</si>
  <si>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</si>
  <si>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</si>
  <si>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</si>
  <si>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</si>
  <si>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</si>
  <si>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</si>
  <si>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</si>
  <si>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</si>
  <si>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</si>
  <si>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</si>
  <si>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</si>
  <si>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</si>
  <si>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</si>
  <si>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</si>
  <si>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</si>
  <si>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</si>
  <si>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</si>
  <si>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</si>
  <si>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</si>
  <si>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</si>
  <si>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</si>
  <si>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</si>
  <si>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</si>
  <si>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</si>
  <si>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</si>
  <si>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</si>
  <si>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</si>
  <si>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</si>
  <si>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</si>
  <si>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</si>
  <si>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</si>
  <si>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</si>
  <si>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</si>
  <si>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</si>
  <si>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</si>
  <si>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</si>
  <si>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</si>
  <si>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</si>
  <si>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</si>
  <si>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</si>
  <si>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</si>
  <si>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</si>
  <si>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</si>
  <si>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</si>
  <si>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</si>
  <si>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</si>
  <si>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</si>
  <si>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</si>
  <si>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</si>
  <si>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</si>
  <si>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</si>
  <si>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</si>
  <si>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</si>
  <si>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</si>
  <si>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</si>
  <si>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</si>
  <si>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</si>
  <si>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</si>
  <si>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</si>
  <si>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</si>
  <si>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</si>
  <si>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</si>
  <si>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</si>
  <si>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</si>
  <si>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</si>
  <si>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</si>
  <si>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</si>
  <si>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</si>
  <si>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</si>
  <si>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</si>
  <si>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</si>
  <si>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</si>
  <si>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</si>
  <si>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</si>
  <si>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</si>
  <si>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</si>
  <si>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</si>
  <si>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</si>
  <si>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</si>
  <si>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</si>
  <si>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</si>
  <si>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</si>
  <si>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</si>
  <si>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</si>
  <si>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</si>
  <si>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</si>
  <si>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</si>
  <si>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</si>
  <si>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</si>
  <si>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</si>
  <si>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</si>
  <si>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</si>
  <si>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</si>
  <si>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</si>
  <si>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</si>
  <si>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</si>
  <si>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</si>
  <si>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</si>
  <si>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</si>
  <si>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</si>
  <si>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</si>
  <si>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</si>
  <si>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</si>
  <si>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</si>
  <si>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</si>
  <si>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</si>
  <si>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</si>
  <si>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</si>
  <si>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</si>
  <si>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</si>
  <si>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</si>
  <si>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</si>
  <si>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</si>
  <si>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</si>
  <si>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</si>
  <si>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</si>
  <si>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</si>
  <si>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</si>
  <si>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</si>
  <si>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</si>
  <si>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</si>
  <si>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</si>
  <si>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</si>
  <si>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</si>
  <si>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</si>
  <si>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</si>
  <si>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</si>
  <si>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</si>
  <si>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</si>
  <si>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</si>
  <si>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</si>
  <si>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</si>
  <si>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</si>
  <si>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</si>
  <si>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</si>
  <si>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</si>
  <si>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</si>
  <si>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</si>
  <si>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</si>
  <si>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</si>
  <si>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</si>
  <si>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</si>
  <si>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</si>
  <si>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</si>
  <si>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</si>
  <si>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</si>
  <si>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</si>
  <si>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</si>
  <si>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</si>
  <si>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</si>
  <si>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</si>
  <si>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</si>
  <si>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</si>
  <si>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</si>
  <si>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</si>
  <si>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</si>
  <si>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</si>
  <si>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</si>
  <si>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</si>
  <si>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</si>
  <si>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</si>
  <si>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</si>
  <si>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</si>
  <si>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</si>
  <si>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</si>
  <si>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</si>
  <si>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</si>
  <si>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</si>
  <si>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</si>
  <si>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</si>
  <si>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</si>
  <si>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</si>
  <si>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</si>
  <si>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</si>
  <si>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</si>
  <si>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</si>
  <si>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</si>
  <si>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</si>
  <si>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</si>
  <si>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</si>
  <si>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</si>
  <si>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</si>
  <si>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</si>
  <si>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</si>
  <si>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</si>
  <si>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</si>
  <si>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</si>
  <si>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</si>
  <si>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</si>
  <si>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</si>
  <si>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</si>
  <si>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</si>
  <si>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</si>
  <si>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</si>
  <si>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</si>
  <si>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</si>
  <si>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</si>
  <si>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</si>
  <si>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</si>
  <si>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</si>
  <si>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</si>
  <si>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</si>
  <si>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</si>
  <si>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</si>
  <si>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</si>
  <si>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</si>
  <si>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</si>
  <si>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</si>
  <si>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</si>
  <si>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</si>
  <si>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</si>
  <si>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</si>
  <si>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</si>
  <si>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</si>
  <si>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</si>
  <si>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</si>
  <si>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</si>
  <si>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</si>
  <si>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</si>
  <si>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</si>
  <si>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</si>
  <si>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</si>
  <si>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</si>
  <si>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</si>
  <si>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</si>
  <si>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</si>
  <si>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</si>
  <si>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</si>
  <si>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</si>
  <si>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</si>
  <si>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</si>
  <si>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</si>
  <si>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</si>
  <si>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</si>
  <si>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</si>
  <si>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</si>
  <si>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</si>
  <si>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</si>
  <si>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</si>
  <si>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</si>
  <si>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</si>
  <si>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</si>
  <si>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</si>
  <si>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</si>
  <si>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</si>
  <si>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</si>
  <si>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</si>
  <si>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</si>
  <si>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</si>
  <si>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</si>
  <si>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</si>
  <si>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</si>
  <si>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</si>
  <si>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</si>
  <si>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</si>
  <si>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</si>
  <si>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</si>
  <si>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</si>
  <si>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</si>
  <si>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</si>
  <si>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</si>
  <si>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</si>
  <si>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</si>
  <si>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</si>
  <si>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</si>
  <si>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</si>
  <si>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</si>
  <si>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</si>
  <si>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</si>
  <si>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</si>
  <si>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</si>
  <si>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</si>
  <si>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</si>
  <si>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</si>
  <si>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</si>
  <si>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</si>
  <si>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</si>
  <si>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</si>
  <si>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</si>
  <si>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</si>
  <si>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</si>
  <si>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</si>
  <si>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</si>
  <si>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</si>
  <si>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</si>
  <si>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</si>
  <si>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</si>
  <si>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</si>
  <si>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</si>
  <si>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</si>
  <si>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</si>
  <si>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</si>
  <si>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</si>
  <si>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</si>
  <si>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</si>
  <si>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</si>
  <si>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</si>
  <si>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</si>
  <si>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</si>
  <si>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</si>
  <si>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</si>
  <si>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</si>
  <si>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</si>
  <si>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</si>
  <si>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</si>
  <si>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</si>
  <si>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</si>
  <si>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</si>
  <si>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</si>
  <si>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</si>
  <si>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</si>
  <si>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</si>
  <si>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</si>
  <si>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</si>
  <si>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</si>
  <si>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</si>
  <si>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</si>
  <si>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</si>
  <si>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</si>
  <si>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</si>
  <si>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</si>
  <si>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</si>
  <si>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</si>
  <si>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</si>
  <si>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</si>
  <si>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</si>
  <si>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</si>
  <si>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</si>
  <si>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</si>
  <si>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</si>
  <si>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</si>
  <si>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</si>
  <si>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</si>
  <si>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</si>
  <si>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</si>
  <si>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</si>
  <si>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</si>
  <si>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</si>
  <si>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</si>
  <si>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</si>
  <si>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</si>
  <si>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</si>
  <si>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</si>
  <si>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</si>
  <si>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</si>
  <si>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</si>
  <si>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</si>
  <si>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</si>
  <si>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</si>
  <si>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</si>
  <si>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</si>
  <si>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</si>
  <si>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</si>
  <si>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</si>
  <si>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</si>
  <si>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</si>
  <si>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</si>
  <si>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</si>
  <si>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</si>
  <si>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</si>
  <si>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</si>
  <si>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</si>
  <si>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</si>
  <si>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</si>
  <si>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</si>
  <si>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</si>
  <si>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</si>
  <si>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</si>
  <si>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</si>
  <si>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</si>
  <si>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</si>
  <si>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</si>
  <si>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</si>
  <si>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</si>
  <si>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</si>
  <si>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</si>
  <si>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</si>
  <si>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</si>
  <si>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</si>
  <si>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</si>
  <si>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</si>
  <si>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</si>
  <si>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</si>
  <si>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</si>
  <si>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</si>
  <si>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</si>
  <si>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</si>
  <si>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</si>
  <si>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</si>
  <si>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</si>
  <si>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</si>
  <si>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</si>
  <si>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</si>
  <si>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</si>
  <si>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</si>
  <si>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</si>
  <si>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</si>
  <si>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</si>
  <si>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</si>
  <si>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</si>
  <si>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</si>
  <si>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</si>
  <si>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</si>
  <si>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</si>
  <si>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</si>
  <si>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</si>
  <si>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</si>
  <si>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</si>
  <si>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</si>
  <si>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</si>
  <si>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</si>
  <si>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</si>
  <si>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</si>
  <si>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</si>
  <si>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</si>
  <si>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</si>
  <si>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</si>
  <si>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</si>
  <si>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</si>
  <si>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</si>
  <si>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</si>
  <si>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</si>
  <si>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</si>
  <si>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</si>
  <si>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</si>
  <si>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</si>
  <si>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</si>
  <si>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</si>
  <si>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</si>
  <si>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</si>
  <si>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</si>
  <si>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</si>
  <si>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</si>
  <si>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</si>
  <si>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</si>
  <si>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</si>
  <si>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</si>
  <si>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</si>
  <si>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</si>
  <si>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</si>
  <si>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</si>
  <si>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</si>
  <si>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</si>
  <si>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</si>
  <si>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</si>
  <si>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</si>
  <si>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</si>
  <si>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</si>
  <si>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</si>
  <si>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</si>
  <si>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</si>
  <si>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</si>
  <si>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</si>
  <si>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</si>
  <si>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</si>
  <si>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</si>
  <si>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</si>
  <si>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</si>
  <si>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</si>
  <si>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</si>
  <si>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</si>
  <si>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</si>
  <si>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</si>
  <si>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</si>
  <si>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</si>
  <si>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</si>
  <si>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</si>
  <si>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</si>
  <si>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</si>
  <si>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</si>
  <si>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</si>
  <si>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</si>
  <si>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</si>
  <si>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</si>
  <si>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</si>
  <si>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</si>
  <si>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</si>
  <si>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</si>
  <si>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</si>
  <si>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</si>
  <si>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</si>
  <si>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</si>
  <si>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</si>
  <si>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</si>
  <si>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</si>
  <si>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</si>
  <si>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</si>
  <si>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</si>
  <si>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</si>
  <si>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</si>
  <si>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</si>
  <si>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</si>
  <si>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</si>
  <si>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</si>
  <si>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</si>
  <si>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</si>
  <si>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</si>
  <si>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</si>
  <si>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</si>
  <si>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</si>
  <si>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</si>
  <si>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</si>
  <si>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</si>
  <si>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</si>
  <si>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</si>
  <si>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</si>
  <si>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</si>
  <si>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</si>
  <si>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</si>
  <si>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</si>
  <si>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</si>
  <si>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</si>
  <si>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</si>
  <si>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</si>
  <si>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</si>
  <si>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</si>
  <si>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</si>
  <si>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</si>
  <si>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</si>
  <si>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</si>
  <si>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</si>
  <si>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</si>
  <si>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</si>
  <si>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</si>
  <si>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</si>
  <si>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</si>
  <si>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</si>
  <si>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</si>
  <si>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</si>
  <si>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</si>
  <si>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</si>
  <si>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</si>
  <si>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</si>
  <si>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</si>
  <si>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</si>
  <si>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</si>
  <si>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</si>
  <si>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</si>
  <si>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</si>
  <si>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</si>
  <si>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</si>
  <si>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</si>
  <si>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</si>
  <si>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</si>
  <si>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</si>
  <si>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</si>
  <si>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</si>
  <si>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</si>
  <si>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</si>
  <si>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</si>
  <si>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</si>
  <si>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</si>
  <si>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</si>
  <si>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</si>
  <si>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</si>
  <si>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</si>
  <si>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</si>
  <si>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</si>
  <si>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</si>
  <si>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</si>
  <si>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</si>
  <si>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</si>
  <si>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</si>
  <si>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</si>
  <si>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</si>
  <si>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</si>
  <si>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</si>
  <si>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</si>
  <si>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</si>
  <si>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</si>
  <si>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</si>
  <si>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</si>
  <si>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</si>
  <si>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</si>
  <si>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</si>
  <si>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</si>
  <si>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</si>
  <si>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</si>
  <si>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</si>
  <si>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</si>
  <si>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</si>
  <si>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</si>
  <si>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</si>
  <si>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</si>
  <si>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</si>
  <si>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</si>
  <si>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</si>
  <si>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</si>
  <si>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</si>
  <si>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</si>
  <si>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</si>
  <si>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</si>
  <si>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</si>
  <si>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</si>
  <si>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</si>
  <si>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</si>
  <si>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</si>
  <si>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</si>
  <si>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</si>
  <si>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</si>
  <si>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</si>
  <si>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</si>
  <si>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</si>
  <si>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</si>
  <si>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</si>
  <si>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</si>
  <si>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</si>
  <si>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</si>
  <si>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</si>
  <si>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</si>
  <si>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</si>
  <si>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</si>
  <si>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</si>
  <si>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</si>
  <si>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</si>
  <si>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</si>
  <si>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</si>
  <si>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</si>
  <si>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</si>
  <si>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</si>
  <si>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</si>
  <si>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</si>
  <si>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</si>
  <si>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</si>
  <si>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</si>
  <si>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</si>
  <si>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</si>
  <si>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</si>
  <si>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</si>
  <si>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</si>
  <si>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</si>
  <si>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</si>
  <si>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</si>
  <si>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</si>
  <si>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</si>
  <si>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</si>
  <si>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</si>
  <si>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</si>
  <si>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</si>
  <si>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</si>
  <si>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</si>
  <si>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</si>
  <si>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</si>
  <si>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</si>
  <si>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</si>
  <si>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</si>
  <si>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</si>
  <si>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</si>
  <si>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</si>
  <si>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</si>
  <si>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</si>
  <si>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</si>
  <si>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</si>
  <si>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</si>
  <si>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</si>
  <si>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</si>
  <si>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</si>
  <si>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</si>
  <si>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</si>
  <si>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</si>
  <si>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</si>
  <si>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</si>
  <si>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</si>
  <si>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</si>
  <si>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</si>
  <si>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</si>
  <si>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</si>
  <si>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</si>
  <si>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</si>
  <si>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</si>
  <si>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</si>
  <si>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</si>
  <si>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</si>
  <si>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</si>
  <si>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</si>
  <si>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</si>
  <si>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</si>
  <si>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</si>
  <si>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</si>
  <si>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</si>
  <si>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</si>
  <si>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</si>
  <si>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</si>
  <si>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</si>
  <si>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</si>
  <si>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</si>
  <si>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</si>
  <si>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</si>
  <si>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</si>
  <si>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</si>
  <si>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</si>
  <si>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</si>
  <si>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</si>
  <si>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</si>
  <si>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</si>
  <si>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</si>
  <si>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</si>
  <si>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</si>
  <si>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</si>
  <si>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</si>
  <si>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</si>
  <si>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</si>
  <si>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</si>
  <si>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</si>
  <si>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</si>
  <si>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</si>
  <si>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</si>
  <si>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</si>
  <si>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</si>
  <si>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</si>
  <si>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</si>
  <si>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</si>
  <si>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</si>
  <si>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</si>
  <si>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</si>
  <si>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</si>
  <si>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</si>
  <si>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</si>
  <si>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</si>
  <si>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</si>
  <si>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</si>
  <si>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</si>
  <si>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</si>
  <si>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</si>
  <si>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</si>
  <si>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</si>
  <si>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</si>
  <si>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</si>
  <si>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</si>
  <si>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</si>
  <si>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</si>
  <si>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</si>
  <si>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</si>
  <si>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</si>
  <si>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</si>
  <si>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</si>
  <si>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</si>
  <si>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</si>
  <si>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</si>
  <si>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</si>
  <si>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</si>
  <si>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</si>
  <si>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</si>
  <si>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</si>
  <si>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</si>
  <si>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</si>
  <si>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</si>
  <si>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</si>
  <si>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</si>
  <si>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</si>
  <si>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</si>
  <si>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</si>
  <si>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</si>
  <si>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</si>
  <si>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</si>
  <si>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</si>
  <si>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</si>
  <si>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</si>
  <si>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</si>
  <si>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</si>
  <si>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</si>
  <si>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</si>
  <si>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</si>
  <si>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</si>
  <si>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</si>
  <si>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</si>
  <si>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</si>
  <si>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</si>
  <si>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</si>
  <si>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</si>
  <si>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</si>
  <si>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</si>
  <si>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</si>
  <si>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</si>
  <si>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</si>
  <si>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</si>
  <si>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</si>
  <si>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</si>
  <si>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</si>
  <si>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</si>
  <si>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</si>
  <si>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</si>
  <si>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</si>
  <si>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</si>
  <si>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</si>
  <si>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</si>
  <si>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</si>
  <si>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</si>
  <si>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</si>
  <si>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</si>
  <si>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</si>
  <si>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</si>
  <si>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</si>
  <si>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</si>
  <si>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</si>
  <si>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</si>
  <si>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</si>
  <si>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</si>
  <si>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</si>
  <si>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</si>
  <si>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</si>
  <si>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</si>
  <si>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</si>
  <si>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</si>
  <si>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</si>
  <si>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</si>
  <si>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</si>
  <si>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</si>
  <si>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</si>
  <si>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</si>
  <si>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</si>
  <si>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</si>
  <si>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</si>
  <si>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</si>
  <si>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</si>
  <si>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</si>
  <si>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</si>
  <si>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</si>
  <si>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</si>
  <si>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</si>
  <si>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</si>
  <si>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</si>
  <si>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</si>
  <si>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</si>
  <si>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</si>
  <si>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</si>
  <si>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</si>
  <si>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</si>
  <si>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</si>
  <si>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</si>
  <si>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</si>
  <si>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</si>
  <si>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</si>
  <si>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</si>
  <si>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</si>
  <si>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</si>
  <si>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</si>
  <si>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</si>
  <si>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</si>
  <si>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</si>
  <si>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</si>
  <si>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</si>
  <si>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</si>
  <si>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</si>
  <si>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</si>
  <si>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</si>
  <si>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</si>
  <si>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</si>
  <si>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</si>
  <si>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</si>
  <si>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</si>
  <si>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</si>
  <si>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</si>
  <si>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</si>
  <si>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</si>
  <si>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</si>
  <si>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</si>
  <si>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</si>
  <si>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</si>
  <si>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</si>
  <si>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</si>
  <si>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</si>
  <si>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</si>
  <si>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</si>
  <si>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</si>
  <si>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</si>
  <si>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</si>
  <si>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</si>
  <si>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</si>
  <si>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</si>
  <si>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</si>
  <si>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</si>
  <si>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</si>
  <si>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</si>
  <si>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</si>
  <si>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</si>
  <si>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</si>
  <si>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</si>
  <si>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</si>
  <si>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</si>
  <si>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</si>
  <si>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</si>
  <si>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</si>
  <si>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</si>
  <si>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</si>
  <si>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</si>
  <si>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</si>
  <si>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</si>
  <si>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</si>
  <si>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</si>
  <si>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</si>
  <si>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</si>
  <si>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</si>
  <si>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</si>
  <si>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</si>
  <si>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</si>
  <si>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</si>
  <si>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</si>
  <si>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</si>
  <si>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</si>
  <si>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</si>
  <si>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</si>
  <si>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</si>
  <si>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</si>
  <si>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</si>
  <si>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</si>
  <si>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</si>
  <si>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</si>
  <si>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</si>
  <si>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</si>
  <si>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</si>
  <si>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</si>
  <si>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</si>
  <si>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</si>
  <si>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</si>
  <si>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</si>
  <si>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</si>
  <si>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</si>
  <si>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</si>
  <si>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</si>
  <si>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</si>
  <si>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</si>
  <si>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</si>
  <si>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</si>
  <si>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</si>
  <si>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</si>
  <si>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</si>
  <si>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</si>
  <si>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</si>
  <si>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</si>
  <si>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</si>
  <si>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</si>
  <si>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</si>
  <si>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</si>
  <si>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</si>
  <si>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</si>
  <si>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</si>
  <si>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</si>
  <si>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</si>
  <si>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</si>
  <si>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</si>
  <si>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</si>
  <si>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</si>
  <si>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</si>
  <si>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</si>
  <si>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</si>
  <si>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</si>
  <si>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</si>
  <si>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</si>
  <si>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</si>
  <si>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</si>
  <si>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</si>
  <si>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</si>
  <si>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</si>
  <si>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</si>
  <si>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</si>
  <si>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</si>
  <si>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</si>
  <si>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</si>
  <si>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</si>
  <si>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</si>
  <si>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</si>
  <si>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</si>
  <si>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</si>
  <si>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</si>
  <si>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</si>
  <si>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</si>
  <si>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</si>
  <si>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</si>
  <si>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</si>
  <si>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</si>
  <si>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</si>
  <si>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</si>
  <si>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</si>
  <si>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</si>
  <si>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</si>
  <si>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</si>
  <si>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</si>
  <si>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</si>
  <si>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</si>
  <si>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</si>
  <si>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</si>
  <si>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</si>
  <si>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</si>
  <si>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</si>
  <si>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</si>
  <si>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</si>
  <si>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</si>
  <si>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</si>
  <si>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</si>
  <si>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</si>
  <si>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</si>
  <si>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</si>
  <si>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</si>
  <si>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</si>
  <si>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</si>
  <si>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</si>
  <si>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</si>
  <si>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</si>
  <si>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</si>
  <si>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</si>
  <si>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</si>
  <si>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</si>
  <si>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</si>
  <si>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</si>
  <si>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</si>
  <si>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</si>
  <si>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</si>
  <si>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</si>
  <si>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</si>
  <si>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</si>
  <si>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</si>
  <si>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</si>
  <si>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</si>
  <si>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</si>
  <si>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</si>
  <si>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</si>
  <si>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</si>
  <si>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</si>
  <si>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</si>
  <si>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</si>
  <si>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</si>
  <si>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</si>
  <si>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</si>
  <si>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</si>
  <si>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</si>
  <si>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</si>
  <si>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</si>
  <si>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</si>
  <si>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</si>
  <si>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</si>
  <si>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</si>
  <si>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</si>
  <si>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</si>
  <si>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</si>
  <si>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</si>
  <si>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</si>
  <si>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</si>
  <si>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</si>
  <si>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</si>
  <si>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</si>
  <si>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</si>
  <si>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</si>
  <si>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</si>
  <si>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</si>
  <si>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</si>
  <si>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</si>
  <si>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</si>
  <si>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</si>
  <si>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</si>
  <si>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</si>
  <si>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</si>
  <si>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</si>
  <si>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</si>
  <si>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</si>
  <si>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</si>
  <si>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</si>
  <si>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</si>
  <si>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</si>
  <si>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</si>
  <si>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</si>
  <si>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</si>
  <si>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</si>
  <si>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</si>
  <si>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</si>
  <si>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</si>
  <si>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</si>
  <si>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</si>
  <si>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</si>
  <si>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</si>
  <si>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</si>
  <si>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</si>
  <si>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</si>
  <si>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</si>
  <si>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</si>
  <si>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</si>
  <si>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</si>
  <si>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</si>
  <si>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</si>
  <si>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</si>
  <si>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</si>
  <si>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</si>
  <si>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</si>
  <si>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</si>
  <si>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</si>
  <si>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</si>
  <si>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</si>
  <si>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</si>
  <si>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</si>
  <si>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</si>
  <si>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</si>
  <si>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</si>
  <si>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</si>
  <si>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</si>
  <si>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</si>
  <si>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</si>
  <si>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</si>
  <si>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</si>
  <si>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</si>
  <si>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</si>
  <si>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</si>
  <si>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</si>
  <si>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</si>
  <si>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</si>
  <si>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</si>
  <si>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</si>
  <si>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</si>
  <si>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</si>
  <si>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</si>
  <si>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</si>
  <si>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</si>
  <si>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</si>
  <si>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</si>
  <si>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</si>
  <si>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</si>
  <si>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</si>
  <si>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</si>
  <si>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</si>
  <si>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</si>
  <si>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</si>
  <si>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</si>
  <si>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</si>
  <si>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</si>
  <si>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</si>
  <si>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</si>
  <si>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</si>
  <si>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</si>
  <si>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</si>
  <si>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</si>
  <si>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</si>
  <si>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</si>
  <si>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</si>
  <si>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</si>
  <si>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</si>
  <si>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</si>
  <si>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</si>
  <si>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</si>
  <si>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</si>
  <si>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</si>
  <si>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</si>
  <si>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</si>
  <si>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</si>
  <si>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</si>
  <si>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</si>
  <si>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</si>
  <si>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</si>
  <si>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</si>
  <si>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</si>
  <si>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</si>
  <si>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</si>
  <si>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</si>
  <si>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</si>
  <si>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</si>
  <si>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</si>
  <si>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</si>
  <si>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</si>
  <si>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</si>
  <si>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</si>
  <si>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</si>
  <si>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</si>
  <si>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</si>
  <si>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</si>
  <si>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</si>
  <si>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</si>
  <si>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</si>
  <si>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</si>
  <si>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</si>
  <si>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</si>
  <si>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</si>
  <si>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</si>
  <si>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</si>
  <si>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</si>
  <si>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</si>
  <si>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</si>
  <si>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</si>
  <si>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</si>
  <si>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</si>
  <si>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</si>
  <si>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</si>
  <si>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</si>
  <si>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</si>
  <si>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</si>
  <si>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</si>
  <si>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</si>
  <si>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</si>
  <si>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</si>
  <si>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</si>
  <si>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</si>
  <si>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</si>
  <si>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</si>
  <si>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</si>
  <si>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</si>
  <si>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</si>
  <si>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</si>
  <si>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</si>
  <si>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</si>
  <si>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</si>
  <si>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</si>
  <si>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</si>
  <si>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</si>
  <si>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</si>
  <si>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</si>
  <si>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</si>
  <si>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</si>
  <si>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</si>
  <si>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</si>
  <si>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</si>
  <si>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</si>
  <si>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</si>
  <si>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</si>
  <si>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</si>
  <si>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</si>
  <si>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</si>
  <si>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</si>
  <si>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</si>
  <si>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</si>
  <si>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</si>
  <si>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</si>
  <si>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</si>
  <si>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</si>
  <si>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</si>
  <si>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</si>
  <si>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</si>
  <si>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</si>
  <si>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</si>
  <si>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</si>
  <si>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</si>
  <si>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</si>
  <si>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</si>
  <si>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</si>
  <si>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</si>
  <si>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</si>
  <si>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</si>
  <si>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</si>
  <si>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</si>
  <si>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</si>
  <si>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</si>
  <si>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</si>
  <si>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</si>
  <si>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</si>
  <si>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</si>
  <si>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</si>
  <si>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</si>
  <si>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</si>
  <si>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</si>
  <si>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</si>
  <si>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</si>
  <si>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</si>
  <si>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</si>
  <si>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</si>
  <si>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</si>
  <si>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</si>
  <si>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</si>
  <si>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</si>
  <si>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</si>
  <si>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</si>
  <si>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</si>
  <si>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</si>
  <si>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</si>
  <si>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</si>
  <si>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</si>
  <si>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</si>
  <si>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</si>
  <si>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</si>
  <si>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</si>
  <si>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</si>
  <si>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</si>
  <si>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</si>
  <si>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</si>
  <si>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</si>
  <si>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</si>
  <si>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</si>
  <si>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</si>
  <si>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</si>
  <si>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</si>
  <si>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</si>
  <si>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</si>
  <si>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</si>
  <si>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</si>
  <si>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</si>
  <si>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</si>
  <si>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</si>
  <si>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</si>
  <si>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</si>
  <si>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</si>
  <si>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</si>
  <si>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</si>
  <si>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</si>
  <si>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</si>
  <si>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</si>
  <si>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</si>
  <si>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</si>
  <si>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</si>
  <si>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</si>
  <si>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</si>
  <si>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</si>
  <si>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</si>
  <si>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</si>
  <si>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</si>
  <si>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</si>
  <si>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</si>
  <si>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</si>
  <si>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</si>
  <si>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</si>
  <si>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</si>
  <si>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</si>
  <si>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</si>
  <si>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</si>
  <si>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</si>
  <si>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</si>
  <si>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</si>
  <si>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</si>
  <si>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</si>
  <si>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</si>
  <si>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</si>
  <si>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</si>
  <si>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</si>
  <si>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</si>
  <si>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</si>
  <si>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</si>
  <si>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</si>
  <si>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</si>
  <si>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</si>
  <si>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</si>
  <si>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</si>
  <si>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</si>
  <si>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</si>
  <si>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</si>
  <si>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</si>
  <si>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</si>
  <si>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</si>
  <si>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</si>
  <si>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</si>
  <si>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</si>
  <si>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</si>
  <si>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</si>
  <si>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</si>
  <si>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</si>
  <si>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</si>
  <si>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</si>
  <si>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</si>
  <si>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</si>
  <si>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</si>
  <si>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</si>
  <si>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</si>
  <si>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</si>
  <si>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</si>
  <si>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</si>
  <si>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</si>
  <si>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</si>
  <si>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</si>
  <si>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</si>
  <si>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</si>
  <si>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</si>
  <si>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</si>
  <si>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</si>
  <si>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</si>
  <si>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</si>
  <si>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</si>
  <si>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</si>
  <si>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</si>
  <si>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</si>
  <si>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</si>
  <si>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</si>
  <si>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</si>
  <si>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</si>
  <si>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</si>
  <si>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</si>
  <si>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</si>
  <si>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</si>
  <si>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</si>
  <si>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</si>
  <si>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</si>
  <si>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</si>
  <si>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</si>
  <si>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</si>
  <si>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</si>
  <si>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</si>
  <si>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</si>
  <si>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</si>
  <si>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</si>
  <si>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</si>
  <si>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</si>
  <si>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</si>
  <si>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</si>
  <si>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</si>
  <si>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</si>
  <si>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</si>
  <si>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</si>
  <si>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</si>
  <si>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</si>
  <si>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</si>
  <si>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</si>
  <si>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</si>
  <si>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</si>
  <si>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</si>
  <si>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</si>
  <si>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</si>
  <si>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</si>
  <si>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</si>
  <si>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</si>
  <si>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</si>
  <si>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</si>
  <si>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</si>
  <si>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</si>
  <si>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</si>
  <si>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</si>
  <si>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</si>
  <si>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</si>
  <si>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</si>
  <si>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</si>
  <si>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</si>
  <si>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</si>
  <si>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</si>
  <si>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</si>
  <si>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</si>
  <si>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</si>
  <si>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</si>
  <si>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</si>
  <si>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</si>
  <si>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</si>
  <si>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</si>
  <si>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</si>
  <si>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</si>
  <si>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</si>
  <si>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</si>
  <si>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</si>
  <si>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</si>
  <si>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</si>
  <si>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</si>
  <si>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</si>
  <si>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</si>
  <si>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</si>
  <si>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</si>
  <si>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</si>
  <si>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</si>
  <si>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</si>
  <si>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</si>
  <si>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</si>
  <si>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</si>
  <si>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</si>
  <si>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</si>
  <si>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</si>
  <si>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</si>
  <si>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</si>
  <si>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</si>
  <si>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</si>
  <si>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</si>
  <si>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</si>
  <si>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</si>
  <si>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</si>
  <si>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</si>
  <si>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</si>
  <si>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</si>
  <si>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</si>
  <si>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</si>
  <si>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</si>
  <si>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</si>
  <si>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</si>
  <si>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</si>
  <si>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</si>
  <si>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</si>
  <si>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</si>
  <si>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</si>
  <si>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</si>
  <si>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</si>
  <si>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</si>
  <si>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</si>
  <si>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</si>
  <si>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</si>
  <si>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</si>
  <si>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</si>
  <si>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</si>
  <si>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</si>
  <si>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</si>
  <si>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</si>
  <si>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</si>
  <si>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</si>
  <si>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</si>
  <si>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</si>
  <si>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</si>
  <si>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</si>
  <si>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</si>
  <si>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</si>
  <si>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</si>
  <si>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</si>
  <si>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</si>
  <si>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</si>
  <si>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</si>
  <si>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</si>
  <si>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</si>
  <si>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</si>
  <si>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</si>
  <si>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</si>
  <si>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</si>
  <si>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</si>
  <si>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</si>
  <si>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</si>
  <si>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</si>
  <si>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</si>
  <si>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</si>
  <si>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</si>
  <si>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</si>
  <si>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</si>
  <si>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</si>
  <si>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</si>
  <si>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</si>
  <si>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</si>
  <si>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</si>
  <si>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</si>
  <si>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</si>
  <si>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</si>
  <si>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</si>
  <si>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</si>
  <si>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</si>
  <si>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</si>
  <si>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</si>
  <si>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</si>
  <si>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</si>
  <si>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</si>
  <si>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</si>
  <si>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</si>
  <si>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</si>
  <si>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</si>
  <si>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</si>
  <si>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</si>
  <si>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</si>
  <si>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</si>
  <si>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</si>
  <si>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</si>
  <si>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</si>
  <si>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</si>
  <si>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</si>
  <si>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</si>
  <si>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</si>
  <si>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</si>
  <si>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</si>
  <si>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</si>
  <si>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</si>
  <si>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</si>
  <si>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</si>
  <si>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</si>
  <si>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</si>
  <si>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</si>
  <si>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</si>
  <si>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</si>
  <si>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</si>
  <si>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</si>
  <si>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</si>
  <si>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</si>
  <si>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</si>
  <si>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</si>
  <si>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</si>
  <si>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</si>
  <si>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</si>
  <si>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</si>
  <si>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</si>
  <si>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</si>
  <si>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</si>
  <si>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</si>
  <si>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</si>
  <si>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</si>
  <si>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</si>
  <si>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</si>
  <si>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</si>
  <si>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</si>
  <si>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</si>
  <si>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</si>
  <si>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</si>
  <si>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</si>
  <si>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</si>
  <si>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</si>
  <si>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</si>
  <si>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</si>
  <si>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</si>
  <si>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</si>
  <si>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</si>
  <si>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</si>
  <si>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</si>
  <si>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</si>
  <si>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</si>
  <si>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</si>
  <si>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</si>
  <si>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</si>
  <si>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</si>
  <si>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</si>
  <si>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</si>
  <si>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</si>
  <si>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</si>
  <si>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</si>
  <si>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</si>
  <si>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</si>
  <si>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</si>
  <si>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</si>
  <si>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</si>
  <si>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</si>
  <si>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</si>
  <si>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</si>
  <si>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</si>
  <si>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</si>
  <si>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</si>
  <si>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</si>
  <si>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</si>
  <si>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</si>
  <si>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</si>
  <si>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</si>
  <si>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</si>
  <si>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</si>
  <si>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</si>
  <si>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</si>
  <si>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</si>
  <si>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</si>
  <si>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</si>
  <si>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</si>
  <si>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</si>
  <si>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</si>
  <si>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</si>
  <si>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</si>
  <si>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</si>
  <si>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</si>
  <si>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</si>
  <si>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</si>
  <si>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</si>
  <si>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</si>
  <si>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</si>
  <si>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</si>
  <si>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</si>
  <si>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</si>
  <si>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</si>
  <si>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</si>
  <si>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</si>
  <si>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</si>
  <si>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</si>
  <si>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</si>
  <si>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</si>
  <si>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</si>
  <si>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</si>
  <si>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</si>
  <si>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</si>
  <si>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</si>
  <si>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</si>
  <si>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</si>
  <si>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</si>
  <si>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</si>
  <si>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</si>
  <si>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</si>
  <si>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</si>
  <si>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</si>
  <si>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</si>
  <si>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</si>
  <si>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</si>
  <si>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</si>
  <si>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</si>
  <si>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</si>
  <si>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</si>
  <si>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</si>
  <si>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</si>
  <si>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</si>
  <si>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</si>
  <si>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</si>
  <si>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</si>
  <si>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</si>
  <si>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</si>
  <si>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</si>
  <si>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</si>
  <si>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</si>
  <si>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</si>
  <si>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</si>
  <si>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</si>
  <si>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</si>
  <si>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</si>
  <si>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</si>
  <si>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</si>
  <si>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</si>
  <si>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</si>
  <si>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</si>
  <si>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</si>
  <si>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</si>
  <si>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</si>
  <si>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</si>
  <si>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</si>
  <si>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</si>
  <si>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</si>
  <si>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</si>
  <si>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</si>
  <si>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</si>
  <si>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</si>
  <si>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</si>
  <si>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</si>
  <si>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</si>
  <si>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</si>
  <si>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</si>
  <si>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</si>
  <si>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</si>
  <si>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</si>
  <si>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</si>
  <si>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</si>
  <si>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</si>
  <si>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</si>
  <si>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</si>
  <si>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</si>
  <si>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</si>
  <si>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</si>
  <si>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</si>
  <si>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</si>
  <si>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</si>
  <si>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</si>
  <si>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</si>
  <si>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</si>
  <si>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</si>
  <si>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</si>
  <si>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</si>
  <si>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</si>
  <si>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</si>
  <si>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</si>
  <si>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</si>
  <si>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</si>
  <si>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</si>
  <si>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</si>
  <si>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</si>
  <si>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</si>
  <si>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</si>
  <si>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</si>
  <si>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</si>
  <si>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</si>
  <si>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</si>
  <si>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</si>
  <si>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</si>
  <si>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</si>
  <si>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</si>
  <si>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</si>
  <si>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</si>
  <si>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</si>
  <si>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</si>
  <si>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</si>
  <si>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</si>
  <si>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</si>
  <si>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</si>
  <si>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</si>
  <si>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</si>
  <si>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</si>
  <si>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</si>
  <si>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</si>
  <si>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</si>
  <si>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</si>
  <si>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</si>
  <si>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</si>
  <si>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</si>
  <si>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</si>
  <si>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</si>
  <si>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</si>
  <si>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</si>
  <si>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</si>
  <si>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</si>
  <si>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</si>
  <si>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</si>
  <si>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</si>
  <si>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</si>
  <si>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</si>
  <si>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</si>
  <si>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</si>
  <si>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</si>
  <si>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</si>
  <si>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</si>
  <si>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</si>
  <si>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</si>
  <si>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</si>
  <si>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</si>
  <si>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</si>
  <si>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</si>
  <si>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</si>
  <si>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</si>
  <si>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</si>
  <si>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</si>
  <si>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</si>
  <si>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</si>
  <si>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</si>
  <si>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</si>
  <si>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</si>
  <si>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</si>
  <si>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</si>
  <si>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</si>
  <si>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</si>
  <si>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</si>
  <si>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</si>
  <si>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</si>
  <si>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</si>
  <si>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</si>
  <si>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</si>
  <si>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</si>
  <si>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</si>
  <si>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</si>
  <si>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</si>
  <si>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</si>
  <si>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</si>
  <si>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</si>
  <si>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</si>
  <si>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</si>
  <si>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</si>
  <si>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</si>
  <si>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</si>
  <si>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</si>
  <si>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</si>
  <si>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</si>
  <si>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</si>
  <si>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</si>
  <si>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</si>
  <si>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</si>
  <si>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</si>
  <si>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</si>
  <si>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</si>
  <si>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</si>
  <si>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</si>
  <si>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</si>
  <si>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</si>
  <si>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</si>
  <si>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</si>
  <si>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</si>
  <si>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</si>
  <si>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</si>
  <si>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</si>
  <si>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</si>
  <si>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</si>
  <si>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</si>
  <si>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</si>
  <si>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</si>
  <si>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</si>
  <si>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</si>
  <si>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</si>
  <si>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</si>
  <si>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</si>
  <si>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</si>
  <si>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</si>
  <si>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</si>
  <si>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</si>
  <si>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</si>
  <si>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</si>
  <si>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</si>
  <si>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</si>
  <si>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</si>
  <si>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</si>
  <si>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</si>
  <si>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</si>
  <si>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</si>
  <si>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</si>
  <si>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</si>
  <si>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</si>
  <si>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</si>
  <si>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</si>
  <si>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</si>
  <si>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</si>
  <si>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</si>
  <si>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</si>
  <si>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</si>
  <si>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</si>
  <si>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</si>
  <si>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</si>
  <si>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</si>
  <si>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</si>
  <si>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</si>
  <si>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</si>
  <si>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</si>
  <si>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</si>
  <si>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</si>
  <si>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</si>
  <si>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</si>
  <si>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</si>
  <si>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</si>
  <si>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</si>
  <si>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</si>
  <si>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</si>
  <si>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</si>
  <si>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</si>
  <si>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</si>
  <si>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</si>
  <si>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</si>
  <si>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</si>
  <si>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</si>
  <si>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</si>
  <si>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</si>
  <si>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</si>
  <si>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</si>
  <si>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</si>
  <si>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</si>
  <si>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</si>
  <si>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</si>
  <si>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</si>
  <si>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</si>
  <si>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</si>
  <si>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</si>
  <si>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</si>
  <si>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</si>
  <si>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</si>
  <si>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</si>
  <si>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</si>
  <si>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</si>
  <si>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</si>
  <si>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</si>
  <si>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</si>
  <si>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</si>
  <si>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</si>
  <si>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</si>
  <si>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</si>
  <si>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</si>
  <si>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</si>
  <si>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</si>
  <si>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</si>
  <si>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</si>
  <si>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</si>
  <si>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</si>
  <si>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</si>
  <si>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</si>
  <si>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</si>
  <si>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</si>
  <si>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</si>
  <si>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</si>
  <si>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</si>
  <si>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</si>
  <si>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</si>
  <si>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</si>
  <si>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</si>
  <si>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</si>
  <si>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</si>
  <si>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</si>
  <si>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</si>
  <si>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</si>
  <si>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</si>
  <si>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</si>
  <si>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</si>
  <si>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</si>
  <si>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</si>
  <si>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</si>
  <si>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</si>
  <si>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</si>
  <si>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</si>
  <si>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</si>
  <si>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</si>
  <si>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</si>
  <si>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</si>
  <si>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</si>
  <si>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</si>
  <si>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</si>
  <si>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</si>
  <si>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</si>
  <si>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</si>
  <si>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</si>
  <si>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</si>
  <si>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</si>
  <si>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</si>
  <si>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</si>
  <si>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</si>
  <si>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</si>
  <si>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</si>
  <si>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</si>
  <si>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</si>
  <si>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</si>
  <si>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</si>
  <si>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</si>
  <si>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</si>
  <si>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</si>
  <si>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</si>
  <si>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</si>
  <si>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</si>
  <si>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</si>
  <si>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</si>
  <si>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</si>
  <si>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</si>
  <si>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</si>
  <si>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</si>
  <si>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</si>
  <si>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</si>
  <si>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</si>
  <si>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</si>
  <si>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</si>
  <si>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</si>
  <si>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</si>
  <si>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</si>
  <si>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</si>
  <si>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</si>
  <si>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</si>
  <si>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</si>
  <si>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</si>
  <si>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</si>
  <si>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</si>
  <si>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</si>
  <si>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</si>
  <si>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</si>
  <si>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</si>
  <si>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</si>
  <si>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</si>
  <si>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</si>
  <si>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</si>
  <si>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</si>
  <si>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</si>
  <si>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</si>
  <si>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</si>
  <si>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</si>
  <si>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</si>
  <si>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</si>
  <si>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</si>
  <si>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</si>
  <si>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</si>
  <si>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</si>
  <si>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</si>
  <si>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</si>
  <si>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</si>
  <si>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</si>
  <si>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</si>
  <si>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</si>
  <si>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</si>
  <si>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</si>
  <si>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</si>
  <si>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</si>
  <si>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</si>
  <si>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</si>
  <si>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</si>
  <si>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</si>
  <si>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</si>
  <si>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</si>
  <si>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</si>
  <si>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</si>
  <si>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</si>
  <si>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</si>
  <si>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</si>
  <si>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</si>
  <si>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</si>
  <si>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</si>
  <si>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</si>
  <si>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</si>
  <si>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</si>
  <si>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</si>
  <si>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</si>
  <si>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</si>
  <si>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</si>
  <si>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</si>
  <si>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</si>
  <si>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</si>
  <si>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</si>
  <si>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</si>
  <si>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</si>
  <si>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</si>
  <si>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</si>
  <si>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</si>
  <si>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</si>
  <si>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</si>
  <si>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</si>
  <si>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</si>
  <si>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</si>
  <si>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</si>
  <si>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</si>
  <si>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</si>
  <si>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</si>
  <si>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</si>
  <si>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</si>
  <si>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</si>
  <si>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</si>
  <si>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</si>
  <si>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</si>
  <si>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</si>
  <si>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</si>
  <si>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</si>
  <si>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</si>
  <si>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</si>
  <si>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</si>
  <si>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</si>
  <si>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</si>
  <si>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</si>
  <si>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</si>
  <si>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</si>
  <si>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</si>
  <si>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</si>
  <si>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</si>
  <si>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</si>
  <si>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</si>
  <si>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</si>
  <si>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</si>
  <si>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</si>
  <si>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</si>
  <si>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</si>
  <si>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</si>
  <si>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</si>
  <si>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</si>
  <si>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</si>
  <si>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</si>
  <si>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</si>
  <si>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</si>
  <si>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</si>
  <si>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</si>
  <si>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</si>
  <si>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</si>
  <si>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</si>
  <si>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</si>
  <si>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</si>
  <si>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</si>
  <si>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</si>
  <si>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</si>
  <si>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</si>
  <si>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</si>
  <si>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</si>
  <si>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</si>
  <si>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</si>
  <si>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</si>
  <si>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</si>
  <si>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</si>
  <si>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</si>
  <si>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</si>
  <si>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</si>
  <si>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</si>
  <si>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</si>
  <si>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</si>
  <si>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</si>
  <si>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</si>
  <si>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</si>
  <si>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</si>
  <si>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</si>
  <si>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</si>
  <si>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</si>
  <si>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</si>
  <si>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</si>
  <si>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</si>
  <si>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</si>
  <si>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</si>
  <si>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</si>
  <si>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</si>
  <si>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</si>
  <si>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</si>
  <si>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</si>
  <si>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</si>
  <si>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</si>
  <si>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</si>
  <si>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</si>
  <si>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</si>
  <si>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</si>
  <si>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</si>
  <si>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</si>
  <si>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</si>
  <si>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</si>
  <si>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</si>
  <si>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</si>
  <si>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</si>
  <si>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</si>
  <si>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</si>
  <si>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</si>
  <si>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</si>
  <si>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</si>
  <si>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</si>
  <si>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</si>
  <si>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</si>
  <si>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</si>
  <si>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</si>
  <si>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</si>
  <si>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</si>
  <si>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</si>
  <si>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</si>
  <si>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</si>
  <si>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</si>
  <si>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</si>
  <si>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</si>
  <si>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</si>
  <si>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</si>
  <si>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</si>
  <si>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</si>
  <si>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</si>
  <si>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</si>
  <si>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</si>
  <si>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</si>
  <si>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</si>
  <si>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</si>
  <si>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</si>
  <si>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</si>
  <si>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</si>
  <si>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</si>
  <si>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</si>
  <si>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</si>
  <si>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</si>
  <si>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</si>
  <si>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</si>
  <si>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</si>
  <si>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</si>
  <si>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</si>
  <si>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</si>
  <si>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</si>
  <si>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</si>
  <si>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</si>
  <si>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</si>
  <si>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</si>
  <si>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</si>
  <si>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</si>
  <si>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</si>
  <si>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</si>
  <si>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</si>
  <si>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</si>
  <si>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</si>
  <si>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</si>
  <si>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</si>
  <si>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</si>
  <si>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</si>
  <si>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</si>
  <si>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</si>
  <si>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</si>
  <si>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</si>
  <si>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</si>
  <si>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</si>
  <si>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</si>
  <si>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</si>
  <si>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</si>
  <si>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</si>
  <si>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</si>
  <si>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</si>
  <si>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</si>
  <si>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</si>
  <si>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</si>
  <si>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</si>
  <si>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</si>
  <si>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</si>
  <si>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</si>
  <si>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</si>
  <si>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</si>
  <si>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</si>
  <si>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</si>
  <si>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</si>
  <si>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</si>
  <si>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</si>
  <si>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</si>
  <si>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</si>
  <si>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</si>
  <si>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</si>
  <si>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</si>
  <si>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</si>
  <si>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</si>
  <si>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</si>
  <si>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</si>
  <si>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</si>
  <si>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</si>
  <si>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</si>
  <si>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</si>
  <si>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</si>
  <si>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</si>
  <si>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</si>
  <si>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</si>
  <si>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</si>
  <si>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</si>
  <si>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</si>
  <si>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</si>
  <si>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</si>
  <si>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</si>
  <si>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</si>
  <si>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</si>
  <si>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</si>
  <si>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</si>
  <si>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</si>
  <si>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</si>
  <si>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</si>
  <si>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</si>
  <si>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</si>
  <si>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</si>
  <si>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</si>
  <si>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</si>
  <si>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</si>
  <si>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</si>
  <si>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</si>
  <si>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</si>
  <si>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</si>
  <si>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</si>
  <si>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</si>
  <si>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</si>
  <si>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</si>
  <si>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</si>
  <si>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</si>
  <si>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</si>
  <si>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</si>
  <si>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</si>
  <si>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</si>
  <si>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</si>
  <si>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</si>
  <si>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</si>
  <si>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</si>
  <si>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</si>
  <si>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</si>
  <si>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</si>
  <si>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</si>
  <si>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</si>
  <si>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</si>
  <si>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</si>
  <si>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</si>
  <si>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</si>
  <si>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</si>
  <si>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</si>
  <si>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</si>
  <si>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</si>
  <si>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</si>
  <si>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</si>
  <si>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</si>
  <si>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</si>
  <si>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</si>
  <si>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</si>
  <si>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</si>
  <si>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</si>
  <si>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</si>
  <si>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</si>
  <si>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</si>
  <si>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</si>
  <si>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</si>
  <si>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</si>
  <si>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</si>
  <si>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</si>
  <si>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</si>
  <si>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</si>
  <si>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</si>
  <si>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</si>
  <si>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</si>
  <si>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</si>
  <si>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</si>
  <si>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</si>
  <si>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</si>
  <si>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</si>
  <si>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</si>
  <si>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</si>
  <si>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</si>
  <si>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</si>
  <si>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</si>
  <si>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</si>
  <si>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</si>
  <si>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</si>
  <si>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</si>
  <si>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</si>
  <si>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</si>
  <si>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</si>
  <si>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</si>
  <si>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</si>
  <si>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</si>
  <si>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</si>
  <si>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</si>
  <si>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</si>
  <si>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</si>
  <si>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</si>
  <si>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</si>
  <si>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</si>
  <si>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</si>
  <si>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</si>
  <si>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</si>
  <si>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</si>
  <si>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</si>
  <si>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</si>
  <si>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</si>
  <si>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</si>
  <si>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</si>
  <si>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</si>
  <si>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</si>
  <si>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</si>
  <si>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</si>
  <si>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</si>
  <si>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</si>
  <si>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</si>
  <si>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</si>
  <si>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</si>
  <si>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</si>
  <si>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</si>
  <si>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</si>
  <si>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</si>
  <si>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</si>
  <si>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</si>
  <si>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</si>
  <si>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</si>
  <si>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</si>
  <si>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</si>
  <si>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</si>
  <si>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</si>
  <si>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</si>
  <si>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</si>
  <si>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</si>
  <si>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</si>
  <si>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</si>
  <si>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</si>
  <si>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</si>
  <si>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</si>
  <si>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</si>
  <si>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</si>
  <si>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</si>
  <si>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Klaus Faber AG</t>
  </si>
  <si>
    <t>Europaallee 33, 66113 Saarbrücken</t>
  </si>
  <si>
    <t>Sven Spindler</t>
  </si>
  <si>
    <t>sspindler@faberkabel.de</t>
  </si>
  <si>
    <t>+49 681 9711-260</t>
  </si>
  <si>
    <t>Tatalum not used in cables and wires, but it may used for connectivity products</t>
  </si>
  <si>
    <t>Only for cables with tinned copper conductor or tinned screen</t>
  </si>
  <si>
    <t>Gold not used in cables and wires, but it may used for connectivity products</t>
  </si>
  <si>
    <t>Tungsten not used in cables and wires, but it may used for connectivity products</t>
  </si>
  <si>
    <t>100%</t>
  </si>
  <si>
    <t>https://media.faberkabel.de/2024_code_of_conduct_klaus_faberag_de.pdf?mp_enc=bXBfZGlyPTEwNTk5MyZtcF9pZD0xNzMxNjY2OTk1</t>
  </si>
  <si>
    <t>CID001105</t>
  </si>
  <si>
    <t>Malaysia Smelting Corporation (MSC)</t>
  </si>
  <si>
    <t>Butterworth</t>
  </si>
  <si>
    <t>CID001406</t>
  </si>
  <si>
    <t>PT Babel Surya Alam Lestari</t>
  </si>
  <si>
    <t>Badau</t>
  </si>
  <si>
    <t>CID001421</t>
  </si>
  <si>
    <t>PT Belitung Industri Sejahtera</t>
  </si>
  <si>
    <t>Belitung</t>
  </si>
  <si>
    <t>CID001428</t>
  </si>
  <si>
    <t>PT Bukit Timah</t>
  </si>
  <si>
    <t>CID001460</t>
  </si>
  <si>
    <t>PT Refined Bangka Tin</t>
  </si>
  <si>
    <t>CID002816</t>
  </si>
  <si>
    <t>PT Sukses Inti Makmur (SIM)</t>
  </si>
  <si>
    <t>CID002835</t>
  </si>
  <si>
    <t>PT Menara Cipta Mulia</t>
  </si>
  <si>
    <t>Mentawak</t>
  </si>
  <si>
    <t>CID003205</t>
  </si>
  <si>
    <t>PT Bangka Serumpun</t>
  </si>
  <si>
    <t>CID003381</t>
  </si>
  <si>
    <t>PT Rajawali Rimba Perkasa</t>
  </si>
  <si>
    <t>Tukak Sadai</t>
  </si>
  <si>
    <t>Alpha</t>
  </si>
  <si>
    <t>CID002455</t>
  </si>
  <si>
    <t>CV Venus Inti Perkasa</t>
  </si>
  <si>
    <t>Bairro Guarapiranga</t>
  </si>
  <si>
    <t>CID001402</t>
  </si>
  <si>
    <t>PT Babel Inti Perkasa</t>
  </si>
  <si>
    <t>Lintang</t>
  </si>
  <si>
    <t>CID001463</t>
  </si>
  <si>
    <t>PT Sariwiguna Binasentosa</t>
  </si>
  <si>
    <t>CID001468</t>
  </si>
  <si>
    <t>PT Stanindo Inti Perkasa</t>
  </si>
  <si>
    <t>CID001486</t>
  </si>
  <si>
    <t>PT Timah Nusantara</t>
  </si>
  <si>
    <t>Tempilang</t>
  </si>
  <si>
    <t>CID001490</t>
  </si>
  <si>
    <t>PT Tinindo Inter Nusa</t>
  </si>
  <si>
    <t>CID001493</t>
  </si>
  <si>
    <t>PT Tommy Utama</t>
  </si>
  <si>
    <t>Sumping Desa Batu Peyu</t>
  </si>
  <si>
    <t>White Solder Metalurgia e Mineracao Ltda</t>
  </si>
  <si>
    <t>Rondonia</t>
  </si>
  <si>
    <t>PT Timah Tbk Kurdur</t>
  </si>
  <si>
    <t>Rjau</t>
  </si>
  <si>
    <t>Aurubis Beersa</t>
  </si>
  <si>
    <t>BOLIVIA (PLURINATIONAL STATE)</t>
  </si>
  <si>
    <t>Luna Smelter, Ltd</t>
  </si>
  <si>
    <t>Kigalli</t>
  </si>
  <si>
    <t>Indonesian State Tin Corporation Mentok Smelter</t>
  </si>
  <si>
    <t>CFSI</t>
  </si>
  <si>
    <t/>
  </si>
  <si>
    <t>Unit Metalurgi Mentok</t>
  </si>
  <si>
    <t>Processing &amp; Smelting Division</t>
  </si>
  <si>
    <t>Jl. Raya Timah No. 01, sungai baru, Muntok, Bangka Barat</t>
  </si>
  <si>
    <t>Jl. Hang tuah No 04, Prayun, Kundur, Karimun</t>
  </si>
  <si>
    <t>César Dacorso</t>
  </si>
  <si>
    <t>GROZ S.C.</t>
  </si>
  <si>
    <t>Enter smelter details</t>
  </si>
  <si>
    <t>Igołaomska</t>
  </si>
  <si>
    <t>Kraków</t>
  </si>
  <si>
    <t>małopolska</t>
  </si>
  <si>
    <t>recycled</t>
  </si>
  <si>
    <t>cesar.dacorso@mtaboca.com.br</t>
  </si>
  <si>
    <t>Mina do Pitinga</t>
  </si>
  <si>
    <t>Brazil</t>
  </si>
  <si>
    <t>The company extracts tin from its own mine (Pitinga) and produces refined tin</t>
  </si>
  <si>
    <t>TinMineracao Taboca S.A.</t>
  </si>
  <si>
    <t>TinOperaciones Metalurgicas S.A.</t>
  </si>
  <si>
    <t>TinFabrica Auricchio</t>
  </si>
  <si>
    <t>Wiyono</t>
  </si>
  <si>
    <t>wiyono@pttimah.co.id</t>
  </si>
  <si>
    <t>Bangka Belitung Mines</t>
  </si>
  <si>
    <t>Indonesia</t>
  </si>
  <si>
    <t>TinPT Timah Tbk Mentok</t>
  </si>
  <si>
    <t>TinPT Timah Tbk Kundur</t>
  </si>
  <si>
    <t>TinChifeng Dajingzi Tin Industry Co., Ltd.</t>
  </si>
  <si>
    <t>TinChina Tin Group Co., Ltd.</t>
  </si>
  <si>
    <t>TinEM Vinto</t>
  </si>
  <si>
    <t>TinFenix Metals</t>
  </si>
  <si>
    <t>TinGejiu Non-Ferrous Metal Processing Co., Ltd.</t>
  </si>
  <si>
    <t>TinMalaysia Smelting Corporation (MSC)</t>
  </si>
  <si>
    <t>TinMetallo Belgium N.V.</t>
  </si>
  <si>
    <t>TinMinsur</t>
  </si>
  <si>
    <t>TinPT ATD Makmur Mandiri Jaya</t>
  </si>
  <si>
    <t>TinPT Refined Bangka Tin</t>
  </si>
  <si>
    <t>TinThaisarco</t>
  </si>
  <si>
    <t>TinYunnan Chengfeng Non-ferrous Metals Co., Ltd.</t>
  </si>
  <si>
    <t>GoldAllgemeine Gold-und Silberscheideanstalt A.G.</t>
  </si>
  <si>
    <t>TinPT Mitra Stania Prima</t>
  </si>
  <si>
    <t>TinPT Prima Timah Utama</t>
  </si>
  <si>
    <t>TinCV Tiga Sekawan</t>
  </si>
  <si>
    <t>TinPT Menara Cipta Mulia</t>
  </si>
  <si>
    <t>TinYunnan Tin Company Limited</t>
  </si>
  <si>
    <t>GoldMetalor Technologies S.A.</t>
  </si>
  <si>
    <t>GoldUmicore S.A. Business Unit Precious Metals Refining</t>
  </si>
  <si>
    <t>GoldArgor-Heraeus S.A.</t>
  </si>
  <si>
    <t>GoldAurubis AG</t>
  </si>
  <si>
    <t>CID000362</t>
  </si>
  <si>
    <t>DODUCO Contacts and Refining GmbH</t>
  </si>
  <si>
    <t>GoldDODUCO Contacts and Refining GmbH</t>
  </si>
  <si>
    <t>TinWhite Solder Metalurgia e Mineracao Ltda.</t>
  </si>
  <si>
    <t>GoldOgussa Osterreichische Gold- und Silber-Scheideanstalt GmbH</t>
  </si>
  <si>
    <t>GoldC. Hafner GmbH + Co. KG</t>
  </si>
  <si>
    <t>GoldHeimerle + Meule GmbH</t>
  </si>
  <si>
    <t>TinAlpha</t>
  </si>
  <si>
    <t>TinGuangdong Hanhe Non-Ferrous Metal Co., Ltd.</t>
  </si>
  <si>
    <t>TinJiangxi New Nanshan Technology Ltd.</t>
  </si>
  <si>
    <t>TinMetallic Resources, Inc.</t>
  </si>
  <si>
    <t>TinMetallo Spain S.L.U.</t>
  </si>
  <si>
    <t>TinPT Artha Cipta Langgeng</t>
  </si>
  <si>
    <t>TinRui Da Hung</t>
  </si>
  <si>
    <t>GoldChimet S.p.A.</t>
  </si>
  <si>
    <t>Peru</t>
  </si>
  <si>
    <t>Meneracao Taboca</t>
  </si>
  <si>
    <t>Brasil</t>
  </si>
  <si>
    <t>TinPT Putera Sarana Shakti (PT PSS)</t>
  </si>
  <si>
    <t>TinOMSA</t>
  </si>
  <si>
    <t>TinYunnan Tin Company, Ltd.</t>
  </si>
  <si>
    <t>TinPT Mitra Sukses Globalindo</t>
  </si>
  <si>
    <t>TinThailand Smelting &amp; Refining Co Ltd</t>
  </si>
  <si>
    <t>TinWhite Solder Metalurgica</t>
  </si>
  <si>
    <t>Recycled</t>
  </si>
  <si>
    <t>TinCRM Synergies</t>
  </si>
  <si>
    <t>TinAurubis Beerse</t>
  </si>
  <si>
    <t>Responsible wholesaler is Wilhelm Grillo Handelsgesellschaft mbH Duisburg/Germany</t>
  </si>
  <si>
    <t>TinTin Smelting Branch of Yunnan Tin Co., Ltd.</t>
  </si>
  <si>
    <t>TinPT Premium Tin Indonesia</t>
  </si>
  <si>
    <t>TinFabrica Auricchio Industria e Comercio Ltda.</t>
  </si>
  <si>
    <t>TinEmpresa Metalúrgica Vinto</t>
  </si>
  <si>
    <t>TinLuna Smelter, Ltd.</t>
  </si>
  <si>
    <t>TinChenzhou Yunxiang Mining and Metallurgy Co., Ltd.</t>
  </si>
  <si>
    <t>TinPT Aries Kencana Sejahtera</t>
  </si>
  <si>
    <t>TinDowa</t>
  </si>
  <si>
    <t>TinMitsubishi Materials Corporation</t>
  </si>
  <si>
    <t>TinO.M. Manufacturing (Thailand) Co., Ltd.</t>
  </si>
  <si>
    <t>TinPT Babel Inti Perkasa</t>
  </si>
  <si>
    <t>TinPT Babel Surya Alam Lestari</t>
  </si>
  <si>
    <t>TinPT Bukit Timah</t>
  </si>
  <si>
    <t>TinPT Sariwiguna Binasentosa</t>
  </si>
  <si>
    <t>TinPT Stanindo Inti Perkasa</t>
  </si>
  <si>
    <t>TinPT Timah Nusantara</t>
  </si>
  <si>
    <t>TinPT Tinindo Inter Nusa</t>
  </si>
  <si>
    <t>TinPT Tommy Utama</t>
  </si>
  <si>
    <t>TinCV Venus Inti Perkasa</t>
  </si>
  <si>
    <t>TinMagnu's Minerais Metais e Ligas Ltda.</t>
  </si>
  <si>
    <t>TinO.M. Manufacturing Philippines, Inc.</t>
  </si>
  <si>
    <t>TinCV Ayi Jaya</t>
  </si>
  <si>
    <t>TinPT Rajehan Ariq</t>
  </si>
  <si>
    <t>TinPT Cipta Persada Mulia</t>
  </si>
  <si>
    <t>TinSuper Ligas</t>
  </si>
  <si>
    <t>TinAurubis Berango</t>
  </si>
  <si>
    <t>TinPT Sukses Inti Makmur (SIM)</t>
  </si>
  <si>
    <t>TinPT Bangka Serumpun</t>
  </si>
  <si>
    <t>TinTin Technology &amp; Refining</t>
  </si>
  <si>
    <t>TinPT Rajawali Rimba Perkasa</t>
  </si>
  <si>
    <t>TinMining Minerals Resources SARL</t>
  </si>
  <si>
    <t>TungstenA.L.M.T. Corp.</t>
  </si>
  <si>
    <t>GoldAdvanced Chemical Company</t>
  </si>
  <si>
    <t>GoldAida Chemical Industries Co., Ltd.</t>
  </si>
  <si>
    <t>GoldAgosi AG</t>
  </si>
  <si>
    <t>GoldAlmalyk Mining and Metallurgical Complex (AMMC)</t>
  </si>
  <si>
    <t>GoldAngloGold Ashanti Corrego do Sitio Mineracao</t>
  </si>
  <si>
    <t>GoldASAHI METALFINE, Inc.</t>
  </si>
  <si>
    <t>GoldAsaka Riken Co., Ltd.</t>
  </si>
  <si>
    <t>CID000103</t>
  </si>
  <si>
    <t>Atasay Kuyumculuk Sanayi Ve Ticaret A.S.</t>
  </si>
  <si>
    <t>Istanbul</t>
  </si>
  <si>
    <t>GoldAtasay Kuyumculuk Sanayi Ve Ticaret A.S.</t>
  </si>
  <si>
    <t>TungstenKennametal Huntsville</t>
  </si>
  <si>
    <t>GoldBangko Sentral ng Pilipinas (Central Bank of the Philippines)</t>
  </si>
  <si>
    <t>Skelleftehamn</t>
  </si>
  <si>
    <t>GoldBoliden Ronnskar</t>
  </si>
  <si>
    <t>GoldCaridad</t>
  </si>
  <si>
    <t>GoldCCR Refinery - Glencore Canada Corporation</t>
  </si>
  <si>
    <t>GoldCendres + Metaux S.A.</t>
  </si>
  <si>
    <t>GoldYunnan Copper Industry Co., Ltd.</t>
  </si>
  <si>
    <t>TungstenGuangdong Xianglu Tungsten Co., Ltd.</t>
  </si>
  <si>
    <t>TungstenChongyi Zhangyuan Tungsten Co., Ltd.</t>
  </si>
  <si>
    <t>GoldChugai Mining</t>
  </si>
  <si>
    <t>CID000281</t>
  </si>
  <si>
    <t>CNMC (Guangxi) PGMA Co., Ltd.</t>
  </si>
  <si>
    <t>Hezhou</t>
  </si>
  <si>
    <t>TungstenCNMC (Guangxi) PGMA Co., Ltd.</t>
  </si>
  <si>
    <t>TantalumGuangdong Rising Rare Metals-EO Materials Ltd.</t>
  </si>
  <si>
    <t>TinAlpha Assembly Solutions Inc</t>
  </si>
  <si>
    <t>GoldDaye Non-Ferrous Metals Mining Ltd.</t>
  </si>
  <si>
    <t>GoldDSC (Do Sung Corporation)</t>
  </si>
  <si>
    <t>GoldDowa</t>
  </si>
  <si>
    <t>GoldEco-System Recycling Co., Ltd. East Plant</t>
  </si>
  <si>
    <t>TinEstanho de Rondonia S.A.</t>
  </si>
  <si>
    <t>TantalumF&amp;X Electro-Materials Ltd.</t>
  </si>
  <si>
    <t>GoldJSC Novosibirsk Refinery</t>
  </si>
  <si>
    <t>CID000522</t>
  </si>
  <si>
    <t>Refinery of Seemine Gold Co., Ltd.</t>
  </si>
  <si>
    <t>Lanzhou</t>
  </si>
  <si>
    <t>GoldRefinery of Seemine Gold Co., Ltd.</t>
  </si>
  <si>
    <t>TinGejiu Zili Mining And Metallurgy Co., Ltd.</t>
  </si>
  <si>
    <t>TungstenGlobal Tungsten &amp; Powders LLC</t>
  </si>
  <si>
    <t>TantalumXIMEI RESOURCES (GUANGDONG) LIMITED</t>
  </si>
  <si>
    <t>CID000651</t>
  </si>
  <si>
    <t>Guoda Safina High-Tech Environmental Refinery Co., Ltd.</t>
  </si>
  <si>
    <t>GoldGuoda Safina High-Tech Environmental Refinery Co., Ltd.</t>
  </si>
  <si>
    <t>GoldHangzhou Fuchunjiang Smelting Co., Ltd.</t>
  </si>
  <si>
    <t>GoldLT Metal Ltd.</t>
  </si>
  <si>
    <t>GoldHeraeus Metals Hong Kong Ltd.</t>
  </si>
  <si>
    <t>GoldHeraeus Germany GmbH Co. KG</t>
  </si>
  <si>
    <t>GoldHunan Chenzhou Mining Co., Ltd.</t>
  </si>
  <si>
    <t>TungstenHunan Jintai New Material Co., Ltd.</t>
  </si>
  <si>
    <t>GoldHunan Guiyang yinxing Nonferrous Smelting Co., Ltd.</t>
  </si>
  <si>
    <t>GoldHwaSeong CJ CO., LTD.</t>
  </si>
  <si>
    <t>GoldInner Mongolia Qiankun Gold and Silver Refinery Share Co., Ltd.</t>
  </si>
  <si>
    <t>GoldIshifuku Metal Industry Co., Ltd.</t>
  </si>
  <si>
    <t>Kuyumcukent</t>
  </si>
  <si>
    <t>GoldIstanbul Gold Refinery</t>
  </si>
  <si>
    <t>GoldJapan Mint</t>
  </si>
  <si>
    <t>TungstenJapan New Metals Co., Ltd.</t>
  </si>
  <si>
    <t>GoldJiangxi Copper Co., Ltd.</t>
  </si>
  <si>
    <t>TantalumJiuJiang JinXin Nonferrous Metals Co., Ltd.</t>
  </si>
  <si>
    <t>TantalumJiujiang Tanbre Co., Ltd.</t>
  </si>
  <si>
    <t>GoldAsahi Refining USA Inc.</t>
  </si>
  <si>
    <t>GoldAsahi Refining Canada Ltd.</t>
  </si>
  <si>
    <t>GoldJSC Ekaterinburg Non-Ferrous Metal Processing Plant</t>
  </si>
  <si>
    <t>GoldJSC Uralelectromed</t>
  </si>
  <si>
    <t>Ōita</t>
  </si>
  <si>
    <t>GoldJX Nippon Mining &amp; Metals Co., Ltd.</t>
  </si>
  <si>
    <t>TinGejiu Kai Meng Industry and Trade LLC</t>
  </si>
  <si>
    <t>KZ-KAR</t>
  </si>
  <si>
    <t>GoldKazakhmys Smelting LLC</t>
  </si>
  <si>
    <t>GoldKazzinc</t>
  </si>
  <si>
    <t>TungstenKennametal Fallon</t>
  </si>
  <si>
    <t>Magna</t>
  </si>
  <si>
    <t>GoldKennecott Utah Copper LLC</t>
  </si>
  <si>
    <t>GoldKojima Chemicals Co., Ltd.</t>
  </si>
  <si>
    <t>Bishkek</t>
  </si>
  <si>
    <t>GoldKyrgyzaltyn JSC</t>
  </si>
  <si>
    <t>CID001032</t>
  </si>
  <si>
    <t>L'azurde Company For Jewelry</t>
  </si>
  <si>
    <t>Riyadh</t>
  </si>
  <si>
    <t>GoldL'azurde Company For Jewelry</t>
  </si>
  <si>
    <t>GoldLingbao Gold Co., Ltd.</t>
  </si>
  <si>
    <t>CID001058</t>
  </si>
  <si>
    <t>Lingbao Jinyuan Tonghui Refinery Co., Ltd.</t>
  </si>
  <si>
    <t>GoldLingbao Jinyuan Tonghui Refinery Co., Ltd.</t>
  </si>
  <si>
    <t>TantalumAMG Brasil</t>
  </si>
  <si>
    <t>GoldLS MnM Inc.</t>
  </si>
  <si>
    <t>GoldLuoyang Zijin Yinhui Gold Refinery Co., Ltd.</t>
  </si>
  <si>
    <t>GoldMaterion</t>
  </si>
  <si>
    <t>Iruma</t>
  </si>
  <si>
    <t>GoldMatsuda Sangyo Co., Ltd.</t>
  </si>
  <si>
    <t>GoldMetalor Technologies (Suzhou) Ltd.</t>
  </si>
  <si>
    <t>Kwai Chung</t>
  </si>
  <si>
    <t>GoldMetalor Technologies (Hong Kong) Ltd.</t>
  </si>
  <si>
    <t>GoldMetalor Technologies (Singapore) Pte., Ltd.</t>
  </si>
  <si>
    <t>GoldMetalor USA Refining Corporation</t>
  </si>
  <si>
    <t>GoldMetalurgica Met-Mex Penoles S.A. De C.V.</t>
  </si>
  <si>
    <t>TantalumMetallurgical Products India Pvt., Ltd.</t>
  </si>
  <si>
    <t>TantalumMineracao Taboca S.A.</t>
  </si>
  <si>
    <t>GoldMitsubishi Materials Corporation</t>
  </si>
  <si>
    <t>TantalumMitsui Mining and Smelting Co., Ltd.</t>
  </si>
  <si>
    <t>GoldMitsui Mining and Smelting Co., Ltd.</t>
  </si>
  <si>
    <t>TantalumNPM Silmet AS</t>
  </si>
  <si>
    <t>GoldMoscow Special Alloys Processing Plant</t>
  </si>
  <si>
    <t>Bahçelievler</t>
  </si>
  <si>
    <t>GoldNadir Metal Rafineri San. Ve Tic. A.S.</t>
  </si>
  <si>
    <t>GoldNavoi Mining and Metallurgical Combinat</t>
  </si>
  <si>
    <t>GoldNihon Material Co., Ltd.</t>
  </si>
  <si>
    <t>TantalumNingxia Orient Tantalum Industry Co., Ltd.</t>
  </si>
  <si>
    <t>TinNovosibirsk Tin Combine</t>
  </si>
  <si>
    <t>GoldOhura Precious Metal Industry Co., Ltd.</t>
  </si>
  <si>
    <t>GoldOJSC "The Gulidov Krasnoyarsk Non-Ferrous Metals Plant" (OJSC Krastsvetmet)</t>
  </si>
  <si>
    <t>GoldMKS PAMP SA</t>
  </si>
  <si>
    <t>GoldPenglai Penggang Gold Industry Co., Ltd.</t>
  </si>
  <si>
    <t>GoldPrioksky Plant of Non-Ferrous Metals</t>
  </si>
  <si>
    <t>GoldPT Aneka Tambang (Persero) Tbk</t>
  </si>
  <si>
    <t>GoldPX Precinox S.A.</t>
  </si>
  <si>
    <t>GoldRand Refinery (Pty) Ltd.</t>
  </si>
  <si>
    <t>TantalumYanling Jincheng Tantalum &amp; Niobium Co., Ltd.</t>
  </si>
  <si>
    <t>GoldRoyal Canadian Mint</t>
  </si>
  <si>
    <t>GoldSabin Metal Corp.</t>
  </si>
  <si>
    <t>Namdong</t>
  </si>
  <si>
    <t>GoldSamduck Precious Metals</t>
  </si>
  <si>
    <t>Changwon</t>
  </si>
  <si>
    <t>GoldSamwon Metals Corp.</t>
  </si>
  <si>
    <t>GoldSEMPSA Joyeria Plateria S.A.</t>
  </si>
  <si>
    <t>GoldShandong Tiancheng Biological Gold Industrial Co., Ltd.</t>
  </si>
  <si>
    <t>GoldShandong Zhaojin Gold &amp; Silver Refinery Co., Ltd.</t>
  </si>
  <si>
    <t>GoldSichuan Tianze Precious Metals Co., Ltd.</t>
  </si>
  <si>
    <t>GoldSOE Shyolkovsky Factory of Secondary Precious Metals</t>
  </si>
  <si>
    <t>GoldSolar Applied Materials Technology Corp.</t>
  </si>
  <si>
    <t>TantalumSolikamsk Magnesium Works OAO</t>
  </si>
  <si>
    <t>Saijo</t>
  </si>
  <si>
    <t>GoldSumitomo Metal Mining Co., Ltd.</t>
  </si>
  <si>
    <t>GoldSuper Dragon Technology Co., Ltd.</t>
  </si>
  <si>
    <t>TantalumTaki Chemical Co., Ltd.</t>
  </si>
  <si>
    <t>Hiratsuka</t>
  </si>
  <si>
    <t>GoldTanaka Kikinzoku Kogyo K.K.</t>
  </si>
  <si>
    <t>TantalumTelex Metals</t>
  </si>
  <si>
    <t>TinGejiu Yunxin Nonferrous Electrolysis Co., Ltd.</t>
  </si>
  <si>
    <t>GoldGreat Wall Precious Metals Co., Ltd. of CBPM</t>
  </si>
  <si>
    <t>GoldShandong Gold Smelting Co., Ltd.</t>
  </si>
  <si>
    <t>Kuki</t>
  </si>
  <si>
    <t>GoldTokuriki Honten Co., Ltd.</t>
  </si>
  <si>
    <t>GoldTongling Nonferrous Metals Group Co., Ltd.</t>
  </si>
  <si>
    <t>GoldTorecom</t>
  </si>
  <si>
    <t>TantalumUlba Metallurgical Plant JSC</t>
  </si>
  <si>
    <t>GoldUnited Precious Metal Refining, Inc.</t>
  </si>
  <si>
    <t>GoldValcambi S.A.</t>
  </si>
  <si>
    <t>TinVQB Mineral and Trading Group JSC</t>
  </si>
  <si>
    <t>Newburn</t>
  </si>
  <si>
    <t>GoldWestern Australian Mint (T/a The Perth Mint)</t>
  </si>
  <si>
    <t>TungstenWolfram Bergbau und Hutten AG</t>
  </si>
  <si>
    <t>TungstenXiamen Tungsten Co., Ltd.</t>
  </si>
  <si>
    <t>GoldYamakin Co., Ltd.</t>
  </si>
  <si>
    <t>GoldYokohama Metal Co., Ltd.</t>
  </si>
  <si>
    <t>GoldZhongyuan Gold Smelter of Zhongjin Gold Corporation</t>
  </si>
  <si>
    <t>Shanghang</t>
  </si>
  <si>
    <t>GoldGold Refinery of Zijin Mining Group Co., Ltd.</t>
  </si>
  <si>
    <t>GoldMorris and Watson</t>
  </si>
  <si>
    <t>GoldSAFINA A.S.</t>
  </si>
  <si>
    <t>CID002312</t>
  </si>
  <si>
    <t>Guangdong Jinding Gold Limited</t>
  </si>
  <si>
    <t>Guangzhou</t>
  </si>
  <si>
    <t>GoldGuangdong Jinding Gold Limited</t>
  </si>
  <si>
    <t>TungstenJiangxi Minmetals Gao'an Non-ferrous Metals Co., Ltd.</t>
  </si>
  <si>
    <t>Khwaeng Dok Mai</t>
  </si>
  <si>
    <t>GoldUmicore Precious Metals Thailand</t>
  </si>
  <si>
    <t>TungstenGanzhou Jiangwu Ferrotungsten Co., Ltd.</t>
  </si>
  <si>
    <t>TungstenJiangxi Yaosheng Tungsten Co., Ltd.</t>
  </si>
  <si>
    <t>TungstenJiangxi Xinsheng Tungsten Industry Co., Ltd.</t>
  </si>
  <si>
    <t>CID002318</t>
  </si>
  <si>
    <t>Jiangxi Tonggu Non-ferrous Metallurgical &amp; Chemical Co., Ltd.</t>
  </si>
  <si>
    <t>Tonggu</t>
  </si>
  <si>
    <t>TungstenJiangxi Tonggu Non-ferrous Metallurgical &amp; Chemical Co., Ltd.</t>
  </si>
  <si>
    <t>TungstenMalipo Haiyu Tungsten Co., Ltd.</t>
  </si>
  <si>
    <t>TungstenXiamen Tungsten (H.C.) Co., Ltd.</t>
  </si>
  <si>
    <t>TungstenJiangxi Gan Bei Tungsten Co., Ltd.</t>
  </si>
  <si>
    <t>TantalumHengyang King Xing Lifeng New Materials Co., Ltd.</t>
  </si>
  <si>
    <t>TungstenGanzhou Seadragon W &amp; Mo Co., Ltd.</t>
  </si>
  <si>
    <t>TinMelt Metais e Ligas S.A.</t>
  </si>
  <si>
    <t>TungstenAsia Tungsten Products Vietnam Ltd.</t>
  </si>
  <si>
    <t>TantalumD Block Metals, LLC</t>
  </si>
  <si>
    <t>TantalumFIR Metals &amp; Resource Ltd.</t>
  </si>
  <si>
    <t>TantalumJiujiang Zhongao Tantalum &amp; Niobium Co., Ltd.</t>
  </si>
  <si>
    <t>GoldMMTC-PAMP India Pvt., Ltd.</t>
  </si>
  <si>
    <t>GoldKGHM Polska Miedz Spolka Akcyjna</t>
  </si>
  <si>
    <t>TantalumJiangxi Dinghai Tantalum &amp; Niobium Co., Ltd.</t>
  </si>
  <si>
    <t>TungstenHunan Shizhuyuan Nonferrous Metals Co., Ltd. Chenzhou Tungsten Products Branch</t>
  </si>
  <si>
    <t>GoldFidelity Printers and Refiners Ltd.</t>
  </si>
  <si>
    <t>GoldSingway Technology Co., Ltd.</t>
  </si>
  <si>
    <t>GoldShandong Humon Smelting Co., Ltd.</t>
  </si>
  <si>
    <t>GoldShenzhen Zhonghenglong Real Industry Co., Ltd.</t>
  </si>
  <si>
    <t>TantalumKEMET de Mexico</t>
  </si>
  <si>
    <t>TungstenH.C. Starck Tungsten GmbH</t>
  </si>
  <si>
    <t>TungstenTANIOBIS Smelting GmbH &amp; Co. KG</t>
  </si>
  <si>
    <t>TungstenMasan High-Tech Materials</t>
  </si>
  <si>
    <t>TantalumTANIOBIS Co., Ltd.</t>
  </si>
  <si>
    <t>TantalumTANIOBIS GmbH</t>
  </si>
  <si>
    <t>TantalumMaterion Newton Inc.</t>
  </si>
  <si>
    <t>TantalumTANIOBIS Japan Co., Ltd.</t>
  </si>
  <si>
    <t>TantalumTANIOBIS Smelting GmbH &amp; Co. KG</t>
  </si>
  <si>
    <t>TungstenJiangwu H.C. Starck Tungsten Products Co., Ltd.</t>
  </si>
  <si>
    <t>TantalumGlobal Advanced Metals Boyertown</t>
  </si>
  <si>
    <t>TantalumGlobal Advanced Metals Aizu</t>
  </si>
  <si>
    <t>GoldAl Etihad Gold Refinery DMCC</t>
  </si>
  <si>
    <t>GoldEmirates Gold DMCC</t>
  </si>
  <si>
    <t>GoldInternational Precious Metal Refiners</t>
  </si>
  <si>
    <t>CID002563</t>
  </si>
  <si>
    <t>Kaloti Precious Metals</t>
  </si>
  <si>
    <t>GoldKaloti Precious Metals</t>
  </si>
  <si>
    <t>CID002567</t>
  </si>
  <si>
    <t>Sudan Gold Refinery</t>
  </si>
  <si>
    <t>GoldSudan Gold Refinery</t>
  </si>
  <si>
    <t>TinElectro-Mechanical Facility of the Cao Bang Minerals &amp; Metallurgy Joint Stock Company</t>
  </si>
  <si>
    <t>TinNghe Tinh Non-Ferrous Metals Joint Stock Company</t>
  </si>
  <si>
    <t>CID002574</t>
  </si>
  <si>
    <t>Tuyen Quang Non-Ferrous Metals Joint Stock Company</t>
  </si>
  <si>
    <t>Tan Quang</t>
  </si>
  <si>
    <t>TinTuyen Quang Non-Ferrous Metals Joint Stock Company</t>
  </si>
  <si>
    <t>GoldT.C.A S.p.A</t>
  </si>
  <si>
    <t>GoldREMONDIS PMR B.V.</t>
  </si>
  <si>
    <t>GoldFujairah Gold FZC</t>
  </si>
  <si>
    <t>CID002587</t>
  </si>
  <si>
    <t>Industrial Refining Company</t>
  </si>
  <si>
    <t>Antwerp</t>
  </si>
  <si>
    <t>GoldIndustrial Refining Company</t>
  </si>
  <si>
    <t>GoldShirpur Gold Refinery Ltd.</t>
  </si>
  <si>
    <t>TungstenNiagara Refining LLC</t>
  </si>
  <si>
    <t>GoldKorea Zinc Co., Ltd.</t>
  </si>
  <si>
    <t>GoldMarsam Metals</t>
  </si>
  <si>
    <t>KZ-ALA</t>
  </si>
  <si>
    <t>GoldTOO Tau-Ken-Altyn</t>
  </si>
  <si>
    <t>TungstenChina Molybdenum Tungsten Co., Ltd.</t>
  </si>
  <si>
    <t>TungstenHydrometallurg, JSC</t>
  </si>
  <si>
    <t>TinAn Vinh Joint Stock Mineral Processing Company</t>
  </si>
  <si>
    <t>TinResind Industria e Comercio Ltda.</t>
  </si>
  <si>
    <t>TantalumResind Industria e Comercio Ltda.</t>
  </si>
  <si>
    <t>GoldAbington Reldan Metals, LLC</t>
  </si>
  <si>
    <t>TungstenUnecha Refractory metals plant</t>
  </si>
  <si>
    <t>GoldShenzhen CuiLu Gold Co., Ltd.</t>
  </si>
  <si>
    <t>GoldAlbino Mountinho Lda.</t>
  </si>
  <si>
    <t>GoldSAAMP</t>
  </si>
  <si>
    <t>GoldL'Orfebre S.A.</t>
  </si>
  <si>
    <t>Gold8853 S.p.A.</t>
  </si>
  <si>
    <t>GoldItalpreziosi</t>
  </si>
  <si>
    <t>TinPT Bangka Prima Tin</t>
  </si>
  <si>
    <t>GoldWIELAND Edelmetalle GmbH</t>
  </si>
  <si>
    <t>CID002827</t>
  </si>
  <si>
    <t>Philippine Chuangxin Industrial Co., Inc.</t>
  </si>
  <si>
    <t>Marilao</t>
  </si>
  <si>
    <t>TungstenPhilippine Chuangxin Industrial Co., Inc.</t>
  </si>
  <si>
    <t>CID002833</t>
  </si>
  <si>
    <t>ACL Metais Eireli</t>
  </si>
  <si>
    <t>Araçariguama</t>
  </si>
  <si>
    <t>TungstenACL Metais Eireli</t>
  </si>
  <si>
    <t>TantalumJiangxi Tuohong New Raw Material</t>
  </si>
  <si>
    <t>CID002844</t>
  </si>
  <si>
    <t>HuiChang Hill Tin Industry Co., Ltd.</t>
  </si>
  <si>
    <t>TinHuiChang Hill Tin Industry Co., Ltd.</t>
  </si>
  <si>
    <t>TungstenMoliren Ltd.</t>
  </si>
  <si>
    <t>GoldAU Traders and Refiners</t>
  </si>
  <si>
    <t>GoldGGC Gujrat Gold Centre Pvt. Ltd.</t>
  </si>
  <si>
    <t>CID002853</t>
  </si>
  <si>
    <t>Sai Refinery</t>
  </si>
  <si>
    <t>Parwanoo</t>
  </si>
  <si>
    <t>GoldSai Refinery</t>
  </si>
  <si>
    <t>GoldModeltech Sdn Bhd</t>
  </si>
  <si>
    <t>TinModeltech Sdn Bhd</t>
  </si>
  <si>
    <t>GoldBangalore Refinery</t>
  </si>
  <si>
    <t>GoldKyshtym Copper-Electrolytic Plant ZAO</t>
  </si>
  <si>
    <t>GoldDegussa Sonne / Mond Goldhandel GmbH</t>
  </si>
  <si>
    <t>GoldPease &amp; Curren</t>
  </si>
  <si>
    <t>GoldJALAN &amp; Company</t>
  </si>
  <si>
    <t>GoldSungEel HiMetal Co., Ltd.</t>
  </si>
  <si>
    <t>GoldPlanta Recuperadora de Metales SpA</t>
  </si>
  <si>
    <t>GoldABC Refinery Pty Ltd.</t>
  </si>
  <si>
    <t>GoldSafimet S.p.A</t>
  </si>
  <si>
    <t>GoldState Research Institute Center for Physical Sciences and Technology</t>
  </si>
  <si>
    <t>GoldAfrican Gold Refinery</t>
  </si>
  <si>
    <t>GoldGold Coast Refinery</t>
  </si>
  <si>
    <t>GoldNH Recytech Company</t>
  </si>
  <si>
    <t>CID003208</t>
  </si>
  <si>
    <t>Pongpipat Company Limited</t>
  </si>
  <si>
    <t>TinPongpipat Company Limited</t>
  </si>
  <si>
    <t>GoldQG Refining, LLC</t>
  </si>
  <si>
    <t>GoldDijllah Gold Refinery FZC</t>
  </si>
  <si>
    <t>TinDongguan CiEXPO Environmental Engineering Co., Ltd.</t>
  </si>
  <si>
    <t>TinMa'anshan Weitai Tin Co., Ltd.</t>
  </si>
  <si>
    <t>GoldCGR Metalloys Pvt Ltd.</t>
  </si>
  <si>
    <t>GoldSovereign Metals</t>
  </si>
  <si>
    <t>TinYunnan Yunfan Non-ferrous Metals Co., Ltd.</t>
  </si>
  <si>
    <t>TungstenLianyou Metals Co., Ltd.</t>
  </si>
  <si>
    <t>TungstenJSC "Kirovgrad Hard Alloys Plant"</t>
  </si>
  <si>
    <t>TinPrecious Minerals and Smelting Limited</t>
  </si>
  <si>
    <t>TinGejiu City Fuxiang Industry and Trade Co., Ltd.</t>
  </si>
  <si>
    <t>TungstenNPP Tyazhmetprom LLC</t>
  </si>
  <si>
    <t>TungstenHubei Green Tungsten Co., Ltd.</t>
  </si>
  <si>
    <t>GoldEco-System Recycling Co., Ltd. North Plant</t>
  </si>
  <si>
    <t>GoldEco-System Recycling Co., Ltd. West Plant</t>
  </si>
  <si>
    <t>TungstenAlbasteel Industria e Comercio de Ligas Para Fundicao Ltd.</t>
  </si>
  <si>
    <t>GoldAugmont Enterprises Private Limited</t>
  </si>
  <si>
    <t>GoldKundan Care Products Ltd.</t>
  </si>
  <si>
    <t>TungstenCronimet Brasil Ltda</t>
  </si>
  <si>
    <t>TinCRM Fundicao De Metais E Comercio De Equipamentos Eletronicos Do Brasil Ltda</t>
  </si>
  <si>
    <t>GoldEmerald Jewel Industry India Limited (Unit 1)</t>
  </si>
  <si>
    <t>GoldEmerald Jewel Industry India Limited (Unit 2)</t>
  </si>
  <si>
    <t>GoldEmerald Jewel Industry India Limited (Unit 3)</t>
  </si>
  <si>
    <t>GoldEmerald Jewel Industry India Limited (Unit 4)</t>
  </si>
  <si>
    <t>GoldK.A. Rasmussen</t>
  </si>
  <si>
    <t>Mentor</t>
  </si>
  <si>
    <t>GoldAlexy Metals</t>
  </si>
  <si>
    <t>GoldMD Overseas</t>
  </si>
  <si>
    <t>CID003553</t>
  </si>
  <si>
    <t>Artek LLC</t>
  </si>
  <si>
    <t>Moscow</t>
  </si>
  <si>
    <t>TungstenArtek LLC</t>
  </si>
  <si>
    <t>GoldMetallix Refining Inc.</t>
  </si>
  <si>
    <t>GoldMetal Concentrators SA (Pty) Ltd.</t>
  </si>
  <si>
    <t>CID003583</t>
  </si>
  <si>
    <t>RFH Yancheng Jinye New Material Technology Co., Ltd.</t>
  </si>
  <si>
    <t>Yancheng City</t>
  </si>
  <si>
    <t>TantalumRFH Yancheng Jinye New Material Technology Co., Ltd.</t>
  </si>
  <si>
    <t>TungstenFujian Xinlu Tungsten Co., Ltd.</t>
  </si>
  <si>
    <t>TungstenOOO “Technolom” 2</t>
  </si>
  <si>
    <t>TungstenOOO “Technolom” 1</t>
  </si>
  <si>
    <t>GoldWEEEREFINING</t>
  </si>
  <si>
    <t>GoldGold by Gold Colombia</t>
  </si>
  <si>
    <t>CID003643</t>
  </si>
  <si>
    <t>LLC Vostok</t>
  </si>
  <si>
    <t>Kostroma</t>
  </si>
  <si>
    <t>TungstenLLC Vostok</t>
  </si>
  <si>
    <t>TungstenYUDU ANSHENG TUNGSTEN CO., LTD.</t>
  </si>
  <si>
    <t>GoldDongwu Gold Group</t>
  </si>
  <si>
    <t>GoldSAM Precious Metals FZ-LLC</t>
  </si>
  <si>
    <t>Tantalum5D Production OU</t>
  </si>
  <si>
    <t>CID003978</t>
  </si>
  <si>
    <t>HANNAE FOR T Co., Ltd.</t>
  </si>
  <si>
    <t>Dangjin-si</t>
  </si>
  <si>
    <t>TungstenHANNAE FOR T Co., Ltd.</t>
  </si>
  <si>
    <t>TungstenTungsten Vietnam Joint Stock Company</t>
  </si>
  <si>
    <t>GoldCoimpa Industrial LTDA</t>
  </si>
  <si>
    <t>TungstenNam Viet Cromit Joint Stock Company</t>
  </si>
  <si>
    <t>TantalumPowerX Ltd.</t>
  </si>
  <si>
    <t>CID004056</t>
  </si>
  <si>
    <t>MALAMET SMELTING SDN. BHD.</t>
  </si>
  <si>
    <t>Kuala Lumpur</t>
  </si>
  <si>
    <t>TungstenMALAMET SMELTING SDN. BHD.</t>
  </si>
  <si>
    <t>CID004060</t>
  </si>
  <si>
    <t>DONGKUK INDUSTRIES CO., LTD.</t>
  </si>
  <si>
    <t>Gyeongju-si</t>
  </si>
  <si>
    <t>TungstenDONGKUK INDUSTRIES CO., LTD.</t>
  </si>
  <si>
    <t>TungstenLianyou Resources Co., Ltd.</t>
  </si>
  <si>
    <t>TinTakehara PVD Materials Plant / PVD Materials Division of MITSUI MINING &amp; SMELTING CO., LTD.</t>
  </si>
  <si>
    <t>TungstenShinwon Tungsten (Fujian Shanghang) Co., Ltd.</t>
  </si>
  <si>
    <t>TinMalaysia Smelting Corporation Berhad (Port Klang)</t>
  </si>
  <si>
    <t>GoldSHENZHEN JINJUNWEI RESOURCE COMPREHENSIVE DEVELOPMENT CO., LTD.</t>
  </si>
  <si>
    <t>GoldGG Refinery Ltd.</t>
  </si>
  <si>
    <t>TungstenKENEE MINING VIETNAM COMPANY LIMITED</t>
  </si>
  <si>
    <t>TinRIKAYAA GREENTECH PRIVATE LIMITED</t>
  </si>
  <si>
    <t>GoldAttero Recycling Pvt Ltd</t>
  </si>
  <si>
    <t>GoldImpala Platinum - Platinum Metals Refinery (PMR)</t>
  </si>
  <si>
    <t>TinWoodcross Smelting Company Limited</t>
  </si>
  <si>
    <t>GoldElite Industech Co., Ltd.</t>
  </si>
  <si>
    <t>TungstenPhilippine Bonway Manufacturing Industrial Corporation</t>
  </si>
  <si>
    <t>TantalumJiangxi Suns Nonferrous Materials Co. Ltd.</t>
  </si>
  <si>
    <t>adjoined countries (including the Democratic Republic of Congo)</t>
  </si>
  <si>
    <t>RECYCLED</t>
  </si>
  <si>
    <t>PT Sukses Inti Makmur</t>
  </si>
  <si>
    <t>TinPT Sukses Inti Makmur</t>
  </si>
  <si>
    <t>TinEmpressa Nacional de Fundiciones (ENAF)</t>
  </si>
  <si>
    <t>TinOperaciones Metalúrgicas S.A.</t>
  </si>
  <si>
    <t>TinMineracao Taboca SA</t>
  </si>
  <si>
    <t>TinFunsur Smelter</t>
  </si>
  <si>
    <t>TinPT Belitung Industri Sejahtera</t>
  </si>
  <si>
    <t>TinINDONESIAN STATE TIN CORPORATION MENTOK SMELTER</t>
  </si>
  <si>
    <t>TinWhite Solder Metalurgia e Mineração Ltda.</t>
  </si>
  <si>
    <t>GoldTITAN COMPANY LIMITED, JEWELLERY DIVISION</t>
  </si>
  <si>
    <t>CID004604</t>
  </si>
  <si>
    <t>Impala Platinum - Base Metal Refinery (BMR)</t>
  </si>
  <si>
    <t>GoldImpala Platinum - Base Metal Refinery (BMR)</t>
  </si>
  <si>
    <t>CID004610</t>
  </si>
  <si>
    <t>Impala Platinum - Rustenburg Smelter</t>
  </si>
  <si>
    <t>GoldImpala Platinum - Rustenburg Smelter</t>
  </si>
  <si>
    <t>GoldMinera Titan del Peru SRL (MTP) - Belen Plant</t>
  </si>
  <si>
    <t>CID000211</t>
  </si>
  <si>
    <t>Changsha South Tantalum Niobium Co., Ltd.</t>
  </si>
  <si>
    <t>Changsha</t>
  </si>
  <si>
    <t>TantalumChangsha South Tantalum Niobium Co., Ltd.</t>
  </si>
  <si>
    <t>CID001508</t>
  </si>
  <si>
    <t>QuantumClean</t>
  </si>
  <si>
    <t>Carrollton</t>
  </si>
  <si>
    <t>TantalumQuantumClean</t>
  </si>
  <si>
    <t>TantalumXinXing HaoRong Electronic Material Co., Ltd.</t>
  </si>
  <si>
    <t>CID003973</t>
  </si>
  <si>
    <t>XIMEI RESOURCES(GUIZHOU) TECHNOLOGY CO., LTD.</t>
  </si>
  <si>
    <t>Xingyi</t>
  </si>
  <si>
    <t>TantalumXIMEI RESOURCES(GUIZHOU) TECHNOLOGY CO., LTD.</t>
  </si>
  <si>
    <t>CID004431</t>
  </si>
  <si>
    <t>CMT Rare Metal Advanced Materials (Hunan) Co., Ltd.</t>
  </si>
  <si>
    <t>TantalumCMT Rare Metal Advanced Materials (Hunan) Co., Ltd.</t>
  </si>
  <si>
    <t>TinDongguan Best Alloys Co., Ltd.</t>
  </si>
  <si>
    <t>CID000466</t>
  </si>
  <si>
    <t>Feinhutte Halsbrucke GmbH</t>
  </si>
  <si>
    <t>Halsbruecke</t>
  </si>
  <si>
    <t>Saxony</t>
  </si>
  <si>
    <t>TinFeinhutte Halsbrucke GmbH</t>
  </si>
  <si>
    <t>CID001419</t>
  </si>
  <si>
    <t>PT Bangka Tin Industry</t>
  </si>
  <si>
    <t>TinPT Bangka Tin Industry</t>
  </si>
  <si>
    <t>CID001758</t>
  </si>
  <si>
    <t>Soft Metais Ltda.</t>
  </si>
  <si>
    <t>Bebedouro</t>
  </si>
  <si>
    <t>TinSoft Metais Ltda.</t>
  </si>
  <si>
    <t>CID003474</t>
  </si>
  <si>
    <t>TRATHO Metal Quimica</t>
  </si>
  <si>
    <t>Bairro do Portão, Arujá</t>
  </si>
  <si>
    <t>TinTRATHO Metal Quimica</t>
  </si>
  <si>
    <t>CID003831</t>
  </si>
  <si>
    <t>DS Myanmar</t>
  </si>
  <si>
    <t>Myanmar</t>
  </si>
  <si>
    <t>TinDS Myanmar</t>
  </si>
  <si>
    <t>TinGlobal Advanced Metals Greenbushes Pty Ltd.</t>
  </si>
  <si>
    <t>CID005067</t>
  </si>
  <si>
    <t>PT Arsed Indonesia</t>
  </si>
  <si>
    <t>Bangka</t>
  </si>
  <si>
    <t>TinPT Arsed Indonesia</t>
  </si>
  <si>
    <t>TinP Kay Metal, Inc</t>
  </si>
  <si>
    <t>Nickelhütte Aue</t>
  </si>
  <si>
    <t>Rudolf-Breitscheid-Str. 65-75</t>
  </si>
  <si>
    <t>Aue-Bad Schlema</t>
  </si>
  <si>
    <t>info@nha-aue.de</t>
  </si>
  <si>
    <t>https://nha-aue.de/en</t>
  </si>
  <si>
    <t>TinSmelter not listed</t>
  </si>
  <si>
    <t>CID000766</t>
  </si>
  <si>
    <t>TungstenHunan Chenzhou Mining Co., Ltd.</t>
  </si>
  <si>
    <t>TungstenPhilippine Carreytech Metal Corp.</t>
  </si>
  <si>
    <t>TungstenJing Yuan Tungsten Technology Co., Ltd.</t>
  </si>
  <si>
    <t>CID005017</t>
  </si>
  <si>
    <t>LAOS SOUTHERN MINING SMELTING SOLE CO.,LTD</t>
  </si>
  <si>
    <t>Xepon</t>
  </si>
  <si>
    <t>TungstenLAOS SOUTHERN MINING SMELTING SOLE CO.,LTD</t>
  </si>
  <si>
    <t>TungstenS.P.T. spol.s r.o.</t>
  </si>
  <si>
    <t>TungstenTungamoy Metals Inc.</t>
  </si>
  <si>
    <t>Sungai Samak</t>
  </si>
  <si>
    <t>TinChina Tin Lai Ben Smelter Co., Ltd.</t>
  </si>
  <si>
    <t>Unit Metalurgi Kundur</t>
  </si>
  <si>
    <t>s.joossens</t>
  </si>
  <si>
    <t>s.joossens@ext.aurubis.com</t>
  </si>
  <si>
    <t>Components Area</t>
  </si>
  <si>
    <t>Mr. P. Kupiec</t>
  </si>
  <si>
    <t>p.kupiec@fenixmetals.com</t>
  </si>
  <si>
    <t>Vladimir Styben</t>
  </si>
  <si>
    <t>vstyben@faberkabel.de</t>
  </si>
  <si>
    <t>Quality department</t>
  </si>
  <si>
    <t>+49 681 9711-149</t>
  </si>
  <si>
    <t>Head of Quality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</si>
</sst>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24">
    <font>
      <sz val="10"/>
      <name val="Verdana"/>
      <family val="2"/>
    </font>
    <font>
      <sz val="11"/>
      <color theme="1"/>
      <name val="Calibri"/>
      <family val="2"/>
      <scheme val="minor"/>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u/>
      <sz val="12"/>
      <color theme="10"/>
      <name val="Calibri"/>
      <family val="2"/>
      <scheme val="minor"/>
    </font>
    <font>
      <sz val="11"/>
      <color rgb="FF9C6500"/>
      <name val="Calibri"/>
      <family val="2"/>
      <scheme val="minor"/>
    </font>
    <font>
      <sz val="10"/>
      <color theme="1"/>
      <name val="ＭＳ Ｐゴシック"/>
      <family val="2"/>
      <charset val="128"/>
    </font>
    <font>
      <sz val="12"/>
      <color theme="1"/>
      <name val="Calibri"/>
      <family val="2"/>
      <scheme val="minor"/>
    </font>
    <font>
      <u/>
      <sz val="10"/>
      <color theme="10"/>
      <name val="Verdana"/>
      <family val="2"/>
    </font>
  </fonts>
  <fills count="92">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89013336588644"/>
        <bgColor indexed="64"/>
      </patternFill>
    </fill>
    <fill>
      <patternFill patternType="solid">
        <fgColor theme="5" tint="0.79989013336588644"/>
        <bgColor indexed="64"/>
      </patternFill>
    </fill>
    <fill>
      <patternFill patternType="solid">
        <fgColor theme="6" tint="0.79989013336588644"/>
        <bgColor indexed="64"/>
      </patternFill>
    </fill>
    <fill>
      <patternFill patternType="solid">
        <fgColor theme="7" tint="0.79989013336588644"/>
        <bgColor indexed="64"/>
      </patternFill>
    </fill>
    <fill>
      <patternFill patternType="solid">
        <fgColor theme="8" tint="0.79989013336588644"/>
        <bgColor indexed="64"/>
      </patternFill>
    </fill>
    <fill>
      <patternFill patternType="solid">
        <fgColor theme="9" tint="0.79989013336588644"/>
        <bgColor indexed="64"/>
      </patternFill>
    </fill>
    <fill>
      <patternFill patternType="solid">
        <fgColor theme="4" tint="0.59990234076967686"/>
        <bgColor indexed="64"/>
      </patternFill>
    </fill>
    <fill>
      <patternFill patternType="solid">
        <fgColor theme="5" tint="0.59990234076967686"/>
        <bgColor indexed="64"/>
      </patternFill>
    </fill>
    <fill>
      <patternFill patternType="solid">
        <fgColor theme="6" tint="0.59990234076967686"/>
        <bgColor indexed="64"/>
      </patternFill>
    </fill>
    <fill>
      <patternFill patternType="solid">
        <fgColor theme="7" tint="0.59990234076967686"/>
        <bgColor indexed="64"/>
      </patternFill>
    </fill>
    <fill>
      <patternFill patternType="solid">
        <fgColor theme="8" tint="0.59990234076967686"/>
        <bgColor indexed="64"/>
      </patternFill>
    </fill>
    <fill>
      <patternFill patternType="solid">
        <fgColor theme="9" tint="0.5999023407696768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s>
  <borders count="72">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
      <left/>
      <right/>
      <top/>
      <bottom style="thick">
        <color theme="4" tint="0.499984740745262"/>
      </bottom>
      <diagonal/>
    </border>
    <border>
      <left style="thin">
        <color indexed="64"/>
      </left>
      <right style="thin">
        <color indexed="64"/>
      </right>
      <top style="thin">
        <color indexed="64"/>
      </top>
      <bottom style="thin">
        <color indexed="64"/>
      </bottom>
      <diagonal/>
    </border>
    <border>
      <left/>
      <right/>
      <top/>
      <bottom style="thick">
        <color theme="4" tint="0.49989318521683401"/>
      </bottom>
      <diagonal/>
    </border>
    <border>
      <left/>
      <right/>
      <top/>
      <bottom style="thick">
        <color theme="4" tint="0.49992370372631001"/>
      </bottom>
      <diagonal/>
    </border>
  </borders>
  <cellStyleXfs count="1867">
    <xf numFmtId="0" fontId="0" fillId="0" borderId="0"/>
    <xf numFmtId="0" fontId="55" fillId="2" borderId="0" applyNumberFormat="0" applyBorder="0" applyAlignment="0" applyProtection="0"/>
    <xf numFmtId="0" fontId="55" fillId="3" borderId="0" applyNumberFormat="0" applyBorder="0" applyAlignment="0" applyProtection="0"/>
    <xf numFmtId="0" fontId="55" fillId="4" borderId="0" applyNumberFormat="0" applyBorder="0" applyAlignment="0" applyProtection="0"/>
    <xf numFmtId="0" fontId="55" fillId="5" borderId="0" applyNumberFormat="0" applyBorder="0" applyAlignment="0" applyProtection="0"/>
    <xf numFmtId="0" fontId="55" fillId="6" borderId="0" applyNumberFormat="0" applyBorder="0" applyAlignment="0" applyProtection="0"/>
    <xf numFmtId="0" fontId="55" fillId="7" borderId="0" applyNumberFormat="0" applyBorder="0" applyAlignment="0" applyProtection="0"/>
    <xf numFmtId="0" fontId="55" fillId="8" borderId="0" applyNumberFormat="0" applyBorder="0" applyAlignment="0" applyProtection="0"/>
    <xf numFmtId="0" fontId="55" fillId="9" borderId="0" applyNumberFormat="0" applyBorder="0" applyAlignment="0" applyProtection="0"/>
    <xf numFmtId="0" fontId="55" fillId="10"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3" borderId="0" applyNumberFormat="0" applyBorder="0" applyAlignment="0" applyProtection="0"/>
    <xf numFmtId="0" fontId="56" fillId="14" borderId="0" applyNumberFormat="0" applyBorder="0" applyAlignment="0" applyProtection="0"/>
    <xf numFmtId="0" fontId="56" fillId="15" borderId="0" applyNumberFormat="0" applyBorder="0" applyAlignment="0" applyProtection="0"/>
    <xf numFmtId="0" fontId="56"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56" fillId="19" borderId="0" applyNumberFormat="0" applyBorder="0" applyAlignment="0" applyProtection="0"/>
    <xf numFmtId="0" fontId="56"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56" fillId="23" borderId="0" applyNumberFormat="0" applyBorder="0" applyAlignment="0" applyProtection="0"/>
    <xf numFmtId="0" fontId="56" fillId="24" borderId="0" applyNumberFormat="0" applyBorder="0" applyAlignment="0" applyProtection="0"/>
    <xf numFmtId="0" fontId="56" fillId="25" borderId="0" applyNumberFormat="0" applyBorder="0" applyAlignment="0" applyProtection="0"/>
    <xf numFmtId="0" fontId="57" fillId="26" borderId="0" applyNumberFormat="0" applyBorder="0" applyAlignment="0" applyProtection="0"/>
    <xf numFmtId="0" fontId="58" fillId="26" borderId="0" applyNumberFormat="0" applyBorder="0" applyAlignment="0" applyProtection="0"/>
    <xf numFmtId="0" fontId="59" fillId="27" borderId="1" applyNumberFormat="0" applyAlignment="0" applyProtection="0"/>
    <xf numFmtId="0" fontId="60" fillId="28" borderId="2" applyNumberFormat="0" applyAlignment="0" applyProtection="0"/>
    <xf numFmtId="165" fontId="11" fillId="0" borderId="0" applyFont="0" applyFill="0" applyBorder="0" applyAlignment="0" applyProtection="0"/>
    <xf numFmtId="41" fontId="11" fillId="0" borderId="0" applyFont="0" applyFill="0" applyBorder="0" applyAlignment="0" applyProtection="0"/>
    <xf numFmtId="173"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67"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64" fontId="11" fillId="0" borderId="0" applyFont="0" applyFill="0" applyBorder="0" applyAlignment="0" applyProtection="0"/>
    <xf numFmtId="171" fontId="11" fillId="0" borderId="0" applyFont="0" applyFill="0" applyBorder="0" applyAlignment="0" applyProtection="0"/>
    <xf numFmtId="42" fontId="11" fillId="0" borderId="0" applyFont="0" applyFill="0" applyBorder="0" applyAlignment="0" applyProtection="0"/>
    <xf numFmtId="175"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6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17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66"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66"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72"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68" fontId="90" fillId="0" borderId="0"/>
    <xf numFmtId="0" fontId="61" fillId="0" borderId="0" applyNumberFormat="0" applyFill="0" applyBorder="0" applyAlignment="0" applyProtection="0"/>
    <xf numFmtId="0" fontId="62" fillId="29" borderId="0" applyNumberFormat="0" applyBorder="0" applyAlignment="0" applyProtection="0"/>
    <xf numFmtId="0" fontId="63" fillId="0" borderId="3" applyNumberFormat="0" applyFill="0" applyAlignment="0" applyProtection="0"/>
    <xf numFmtId="0" fontId="64" fillId="0" borderId="4" applyNumberFormat="0" applyFill="0" applyAlignment="0" applyProtection="0"/>
    <xf numFmtId="0" fontId="65" fillId="0" borderId="5" applyNumberFormat="0" applyFill="0" applyAlignment="0" applyProtection="0"/>
    <xf numFmtId="0" fontId="65" fillId="0" borderId="0" applyNumberFormat="0" applyFill="0" applyBorder="0" applyAlignment="0" applyProtection="0"/>
    <xf numFmtId="0" fontId="9" fillId="0" borderId="0" applyNumberFormat="0" applyFill="0" applyBorder="0">
      <protection locked="0"/>
    </xf>
    <xf numFmtId="0" fontId="66" fillId="0" borderId="0" applyNumberFormat="0" applyFill="0" applyBorder="0" applyAlignment="0" applyProtection="0"/>
    <xf numFmtId="0" fontId="67"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68" fillId="0" borderId="0" applyNumberFormat="0" applyFill="0" applyBorder="0" applyAlignment="0" applyProtection="0"/>
    <xf numFmtId="0" fontId="9" fillId="0" borderId="0" applyNumberFormat="0" applyFill="0" applyBorder="0">
      <protection locked="0"/>
    </xf>
    <xf numFmtId="0" fontId="99" fillId="0" borderId="0" applyNumberFormat="0" applyFill="0" applyBorder="0">
      <protection locked="0"/>
    </xf>
    <xf numFmtId="0" fontId="69" fillId="30" borderId="1" applyNumberFormat="0" applyAlignment="0" applyProtection="0"/>
    <xf numFmtId="0" fontId="70" fillId="0" borderId="6" applyNumberFormat="0" applyFill="0" applyAlignment="0" applyProtection="0"/>
    <xf numFmtId="0" fontId="71" fillId="31" borderId="0" applyNumberFormat="0" applyBorder="0" applyAlignment="0" applyProtection="0"/>
    <xf numFmtId="168" fontId="3" fillId="0" borderId="0"/>
    <xf numFmtId="0" fontId="90" fillId="0" borderId="0"/>
    <xf numFmtId="0" fontId="90" fillId="0" borderId="0"/>
    <xf numFmtId="168" fontId="3"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3" fillId="0" borderId="0"/>
    <xf numFmtId="0" fontId="3" fillId="0" borderId="0"/>
    <xf numFmtId="168" fontId="3" fillId="0" borderId="0"/>
    <xf numFmtId="0" fontId="8" fillId="0" borderId="0"/>
    <xf numFmtId="168" fontId="90" fillId="0" borderId="0"/>
    <xf numFmtId="0" fontId="55" fillId="0" borderId="0"/>
    <xf numFmtId="0" fontId="55" fillId="0" borderId="0"/>
    <xf numFmtId="168" fontId="8" fillId="0" borderId="0"/>
    <xf numFmtId="0" fontId="55" fillId="0" borderId="0"/>
    <xf numFmtId="0" fontId="8" fillId="0" borderId="0"/>
    <xf numFmtId="0" fontId="55" fillId="0" borderId="0"/>
    <xf numFmtId="0" fontId="72" fillId="0" borderId="0">
      <alignment vertical="center"/>
    </xf>
    <xf numFmtId="168" fontId="3" fillId="0" borderId="0"/>
    <xf numFmtId="0" fontId="73" fillId="0" borderId="0"/>
    <xf numFmtId="0" fontId="55" fillId="0" borderId="0"/>
    <xf numFmtId="0" fontId="90" fillId="0" borderId="0"/>
    <xf numFmtId="0" fontId="73" fillId="0" borderId="0"/>
    <xf numFmtId="0" fontId="55" fillId="0" borderId="0"/>
    <xf numFmtId="0" fontId="55" fillId="0" borderId="0"/>
    <xf numFmtId="0" fontId="55" fillId="0" borderId="0"/>
    <xf numFmtId="0" fontId="55" fillId="0" borderId="0"/>
    <xf numFmtId="0" fontId="55" fillId="0" borderId="0"/>
    <xf numFmtId="0" fontId="90" fillId="0" borderId="0"/>
    <xf numFmtId="0" fontId="55" fillId="0" borderId="0"/>
    <xf numFmtId="0" fontId="90"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73" fillId="0" borderId="0"/>
    <xf numFmtId="0" fontId="73" fillId="0" borderId="0"/>
    <xf numFmtId="0" fontId="55"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55" fillId="0" borderId="0"/>
    <xf numFmtId="0" fontId="55" fillId="0" borderId="0"/>
    <xf numFmtId="168" fontId="3" fillId="0" borderId="0"/>
    <xf numFmtId="168" fontId="3" fillId="0" borderId="0"/>
    <xf numFmtId="0" fontId="74" fillId="0" borderId="0"/>
    <xf numFmtId="0" fontId="90" fillId="0" borderId="0"/>
    <xf numFmtId="0" fontId="11" fillId="0" borderId="0"/>
    <xf numFmtId="0" fontId="55" fillId="32" borderId="7" applyNumberFormat="0" applyFont="0" applyAlignment="0" applyProtection="0"/>
    <xf numFmtId="0" fontId="75" fillId="27" borderId="8" applyNumberFormat="0" applyAlignment="0" applyProtection="0"/>
    <xf numFmtId="9" fontId="11" fillId="0" borderId="0" applyFont="0" applyFill="0" applyBorder="0" applyAlignment="0" applyProtection="0"/>
    <xf numFmtId="0" fontId="90"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55" fillId="0" borderId="0"/>
    <xf numFmtId="0" fontId="3" fillId="0" borderId="0"/>
    <xf numFmtId="0" fontId="76" fillId="0" borderId="0" applyNumberFormat="0" applyFill="0" applyBorder="0" applyAlignment="0" applyProtection="0"/>
    <xf numFmtId="0" fontId="77" fillId="0" borderId="9" applyNumberFormat="0" applyFill="0" applyAlignment="0" applyProtection="0"/>
    <xf numFmtId="0" fontId="78" fillId="0" borderId="0" applyNumberFormat="0" applyFill="0" applyBorder="0" applyAlignment="0" applyProtection="0"/>
    <xf numFmtId="168" fontId="11" fillId="0" borderId="0"/>
    <xf numFmtId="0" fontId="90" fillId="0" borderId="0"/>
    <xf numFmtId="0" fontId="90" fillId="0" borderId="0"/>
    <xf numFmtId="0" fontId="90" fillId="0" borderId="0"/>
    <xf numFmtId="168" fontId="90" fillId="0" borderId="0"/>
    <xf numFmtId="0" fontId="2" fillId="0" borderId="0"/>
    <xf numFmtId="0" fontId="102" fillId="0" borderId="0" applyNumberFormat="0" applyFill="0" applyBorder="0" applyAlignment="0" applyProtection="0"/>
    <xf numFmtId="0" fontId="103" fillId="0" borderId="3" applyNumberFormat="0" applyFill="0" applyAlignment="0" applyProtection="0"/>
    <xf numFmtId="0" fontId="104" fillId="0" borderId="68" applyNumberFormat="0" applyFill="0" applyAlignment="0" applyProtection="0"/>
    <xf numFmtId="0" fontId="105" fillId="0" borderId="5" applyNumberFormat="0" applyFill="0" applyAlignment="0" applyProtection="0"/>
    <xf numFmtId="0" fontId="105" fillId="0" borderId="0" applyNumberFormat="0" applyFill="0" applyBorder="0" applyAlignment="0" applyProtection="0"/>
    <xf numFmtId="0" fontId="106" fillId="37" borderId="0" applyNumberFormat="0" applyBorder="0" applyAlignment="0" applyProtection="0"/>
    <xf numFmtId="0" fontId="107" fillId="38" borderId="0" applyNumberFormat="0" applyBorder="0" applyAlignment="0" applyProtection="0"/>
    <xf numFmtId="0" fontId="108" fillId="39" borderId="0" applyNumberFormat="0" applyBorder="0" applyAlignment="0" applyProtection="0"/>
    <xf numFmtId="0" fontId="109" fillId="40" borderId="1" applyNumberFormat="0" applyAlignment="0" applyProtection="0"/>
    <xf numFmtId="0" fontId="110" fillId="41" borderId="8" applyNumberFormat="0" applyAlignment="0" applyProtection="0"/>
    <xf numFmtId="0" fontId="111" fillId="41" borderId="1" applyNumberFormat="0" applyAlignment="0" applyProtection="0"/>
    <xf numFmtId="0" fontId="112" fillId="0" borderId="6" applyNumberFormat="0" applyFill="0" applyAlignment="0" applyProtection="0"/>
    <xf numFmtId="0" fontId="113" fillId="42" borderId="2" applyNumberFormat="0" applyAlignment="0" applyProtection="0"/>
    <xf numFmtId="0" fontId="114" fillId="0" borderId="0" applyNumberFormat="0" applyFill="0" applyBorder="0" applyAlignment="0" applyProtection="0"/>
    <xf numFmtId="0" fontId="115" fillId="0" borderId="0" applyNumberFormat="0" applyFill="0" applyBorder="0" applyAlignment="0" applyProtection="0"/>
    <xf numFmtId="0" fontId="116" fillId="0" borderId="9" applyNumberFormat="0" applyFill="0" applyAlignment="0" applyProtection="0"/>
    <xf numFmtId="0" fontId="117" fillId="44"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17" fillId="48"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17" fillId="52"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17" fillId="56"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17" fillId="60"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17" fillId="64"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41"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17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9" fontId="3" fillId="0" borderId="0" applyFont="0" applyFill="0" applyBorder="0" applyAlignment="0" applyProtection="0"/>
    <xf numFmtId="166" fontId="3" fillId="0" borderId="0" applyFont="0" applyFill="0" applyBorder="0" applyAlignment="0" applyProtection="0"/>
    <xf numFmtId="164"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1" fillId="68"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6"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6" borderId="0" applyNumberFormat="0" applyBorder="0" applyAlignment="0" applyProtection="0"/>
    <xf numFmtId="0" fontId="117" fillId="17"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0" borderId="0" applyNumberFormat="0" applyBorder="0" applyAlignment="0" applyProtection="0"/>
    <xf numFmtId="0" fontId="117" fillId="21"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4" borderId="0" applyNumberFormat="0" applyBorder="0" applyAlignment="0" applyProtection="0"/>
    <xf numFmtId="0" fontId="117" fillId="25" borderId="0" applyNumberFormat="0" applyBorder="0" applyAlignment="0" applyProtection="0"/>
    <xf numFmtId="0" fontId="107" fillId="26" borderId="0" applyNumberFormat="0" applyBorder="0" applyAlignment="0" applyProtection="0"/>
    <xf numFmtId="0" fontId="111" fillId="27" borderId="1" applyNumberFormat="0" applyAlignment="0" applyProtection="0"/>
    <xf numFmtId="0" fontId="113" fillId="28" borderId="2" applyNumberFormat="0" applyAlignment="0" applyProtection="0"/>
    <xf numFmtId="0" fontId="115" fillId="0" borderId="0" applyNumberFormat="0" applyFill="0" applyBorder="0" applyAlignment="0" applyProtection="0"/>
    <xf numFmtId="0" fontId="106" fillId="29" borderId="0" applyNumberFormat="0" applyBorder="0" applyAlignment="0" applyProtection="0"/>
    <xf numFmtId="0" fontId="103" fillId="0" borderId="3" applyNumberFormat="0" applyFill="0" applyAlignment="0" applyProtection="0"/>
    <xf numFmtId="0" fontId="104" fillId="0" borderId="70" applyNumberFormat="0" applyFill="0" applyAlignment="0" applyProtection="0"/>
    <xf numFmtId="0" fontId="105" fillId="0" borderId="5" applyNumberFormat="0" applyFill="0" applyAlignment="0" applyProtection="0"/>
    <xf numFmtId="0" fontId="105"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66" fillId="0" borderId="0" applyNumberFormat="0" applyFill="0" applyBorder="0">
      <protection locked="0"/>
    </xf>
    <xf numFmtId="0" fontId="109" fillId="30" borderId="1" applyNumberFormat="0" applyAlignment="0" applyProtection="0"/>
    <xf numFmtId="0" fontId="112" fillId="0" borderId="6" applyNumberFormat="0" applyFill="0" applyAlignment="0" applyProtection="0"/>
    <xf numFmtId="0" fontId="120"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1"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2" fillId="0" borderId="0"/>
    <xf numFmtId="0" fontId="1" fillId="32" borderId="7" applyNumberFormat="0" applyFont="0" applyAlignment="0" applyProtection="0"/>
    <xf numFmtId="0" fontId="110" fillId="27" borderId="8"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2" fillId="0" borderId="0" applyNumberFormat="0" applyFill="0" applyBorder="0" applyAlignment="0" applyProtection="0"/>
    <xf numFmtId="0" fontId="116" fillId="0" borderId="9" applyNumberFormat="0" applyFill="0" applyAlignment="0" applyProtection="0"/>
    <xf numFmtId="0" fontId="114" fillId="0" borderId="0" applyNumberFormat="0" applyFill="0" applyBorder="0" applyAlignment="0" applyProtection="0"/>
    <xf numFmtId="0" fontId="1" fillId="80" borderId="0" applyNumberFormat="0" applyBorder="0" applyAlignment="0" applyProtection="0"/>
    <xf numFmtId="0" fontId="1" fillId="81" borderId="0" applyNumberFormat="0" applyBorder="0" applyAlignment="0" applyProtection="0"/>
    <xf numFmtId="0" fontId="1" fillId="82" borderId="0" applyNumberFormat="0" applyBorder="0" applyAlignment="0" applyProtection="0"/>
    <xf numFmtId="0" fontId="1" fillId="83" borderId="0" applyNumberFormat="0" applyBorder="0" applyAlignment="0" applyProtection="0"/>
    <xf numFmtId="0" fontId="1" fillId="84" borderId="0" applyNumberFormat="0" applyBorder="0" applyAlignment="0" applyProtection="0"/>
    <xf numFmtId="0" fontId="1" fillId="85" borderId="0" applyNumberFormat="0" applyBorder="0" applyAlignment="0" applyProtection="0"/>
    <xf numFmtId="0" fontId="1" fillId="86" borderId="0" applyNumberFormat="0" applyBorder="0" applyAlignment="0" applyProtection="0"/>
    <xf numFmtId="0" fontId="1" fillId="87" borderId="0" applyNumberFormat="0" applyBorder="0" applyAlignment="0" applyProtection="0"/>
    <xf numFmtId="0" fontId="1" fillId="88" borderId="0" applyNumberFormat="0" applyBorder="0" applyAlignment="0" applyProtection="0"/>
    <xf numFmtId="0" fontId="1" fillId="89"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0" fontId="117" fillId="14" borderId="0" applyNumberFormat="0" applyBorder="0" applyAlignment="0" applyProtection="0"/>
    <xf numFmtId="0" fontId="117" fillId="15" borderId="0" applyNumberFormat="0" applyBorder="0" applyAlignment="0" applyProtection="0"/>
    <xf numFmtId="0" fontId="117" fillId="16" borderId="0" applyNumberFormat="0" applyBorder="0" applyAlignment="0" applyProtection="0"/>
    <xf numFmtId="0" fontId="117" fillId="17" borderId="0" applyNumberFormat="0" applyBorder="0" applyAlignment="0" applyProtection="0"/>
    <xf numFmtId="0" fontId="117" fillId="18" borderId="0" applyNumberFormat="0" applyBorder="0" applyAlignment="0" applyProtection="0"/>
    <xf numFmtId="0" fontId="117" fillId="19" borderId="0" applyNumberFormat="0" applyBorder="0" applyAlignment="0" applyProtection="0"/>
    <xf numFmtId="0" fontId="117" fillId="20" borderId="0" applyNumberFormat="0" applyBorder="0" applyAlignment="0" applyProtection="0"/>
    <xf numFmtId="0" fontId="117" fillId="21" borderId="0" applyNumberFormat="0" applyBorder="0" applyAlignment="0" applyProtection="0"/>
    <xf numFmtId="0" fontId="117" fillId="22" borderId="0" applyNumberFormat="0" applyBorder="0" applyAlignment="0" applyProtection="0"/>
    <xf numFmtId="0" fontId="117" fillId="23" borderId="0" applyNumberFormat="0" applyBorder="0" applyAlignment="0" applyProtection="0"/>
    <xf numFmtId="0" fontId="117" fillId="24" borderId="0" applyNumberFormat="0" applyBorder="0" applyAlignment="0" applyProtection="0"/>
    <xf numFmtId="0" fontId="117" fillId="25" borderId="0" applyNumberFormat="0" applyBorder="0" applyAlignment="0" applyProtection="0"/>
    <xf numFmtId="0" fontId="57" fillId="26" borderId="0" applyNumberFormat="0" applyBorder="0" applyAlignment="0" applyProtection="0"/>
    <xf numFmtId="0" fontId="107" fillId="26" borderId="0" applyNumberFormat="0" applyBorder="0" applyAlignment="0" applyProtection="0"/>
    <xf numFmtId="0" fontId="111" fillId="27" borderId="1" applyNumberFormat="0" applyAlignment="0" applyProtection="0"/>
    <xf numFmtId="0" fontId="113" fillId="28" borderId="2" applyNumberFormat="0" applyAlignment="0" applyProtection="0"/>
    <xf numFmtId="0" fontId="106" fillId="29" borderId="0" applyNumberFormat="0" applyBorder="0" applyAlignment="0" applyProtection="0"/>
    <xf numFmtId="0" fontId="104" fillId="0" borderId="71" applyNumberFormat="0" applyFill="0" applyAlignment="0" applyProtection="0"/>
    <xf numFmtId="0" fontId="9" fillId="0" borderId="0" applyNumberFormat="0" applyFill="0" applyBorder="0">
      <protection locked="0"/>
    </xf>
    <xf numFmtId="0" fontId="66" fillId="0" borderId="0" applyNumberFormat="0" applyFill="0" applyBorder="0" applyAlignment="0" applyProtection="0"/>
    <xf numFmtId="0" fontId="66" fillId="0" borderId="0" applyNumberFormat="0" applyFill="0" applyBorder="0">
      <protection locked="0"/>
    </xf>
    <xf numFmtId="0" fontId="66" fillId="0" borderId="0" applyNumberFormat="0" applyFill="0" applyBorder="0">
      <protection locked="0"/>
    </xf>
    <xf numFmtId="0" fontId="9" fillId="0" borderId="0" applyNumberFormat="0" applyFill="0" applyBorder="0">
      <protection locked="0"/>
    </xf>
    <xf numFmtId="0" fontId="66" fillId="0" borderId="0" applyNumberFormat="0" applyFill="0" applyBorder="0">
      <protection locked="0"/>
    </xf>
    <xf numFmtId="0" fontId="109" fillId="30" borderId="1" applyNumberFormat="0" applyAlignment="0" applyProtection="0"/>
    <xf numFmtId="0" fontId="120" fillId="3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10" fillId="27" borderId="8"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3" borderId="7" applyNumberFormat="0" applyFont="0" applyAlignment="0" applyProtection="0"/>
    <xf numFmtId="0" fontId="1" fillId="68"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74" borderId="0" applyNumberFormat="0" applyBorder="0" applyAlignment="0" applyProtection="0"/>
    <xf numFmtId="0" fontId="1" fillId="75" borderId="0" applyNumberFormat="0" applyBorder="0" applyAlignment="0" applyProtection="0"/>
    <xf numFmtId="0" fontId="1" fillId="76" borderId="0" applyNumberFormat="0" applyBorder="0" applyAlignment="0" applyProtection="0"/>
    <xf numFmtId="0" fontId="1" fillId="77" borderId="0" applyNumberFormat="0" applyBorder="0" applyAlignment="0" applyProtection="0"/>
    <xf numFmtId="0" fontId="1" fillId="78" borderId="0" applyNumberFormat="0" applyBorder="0" applyAlignment="0" applyProtection="0"/>
    <xf numFmtId="0" fontId="1" fillId="79"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80" borderId="0" applyNumberFormat="0" applyBorder="0" applyAlignment="0" applyProtection="0"/>
    <xf numFmtId="0" fontId="1" fillId="81" borderId="0" applyNumberFormat="0" applyBorder="0" applyAlignment="0" applyProtection="0"/>
    <xf numFmtId="0" fontId="1" fillId="82" borderId="0" applyNumberFormat="0" applyBorder="0" applyAlignment="0" applyProtection="0"/>
    <xf numFmtId="0" fontId="1" fillId="83" borderId="0" applyNumberFormat="0" applyBorder="0" applyAlignment="0" applyProtection="0"/>
    <xf numFmtId="0" fontId="1" fillId="84" borderId="0" applyNumberFormat="0" applyBorder="0" applyAlignment="0" applyProtection="0"/>
    <xf numFmtId="0" fontId="1" fillId="85" borderId="0" applyNumberFormat="0" applyBorder="0" applyAlignment="0" applyProtection="0"/>
    <xf numFmtId="0" fontId="1" fillId="86" borderId="0" applyNumberFormat="0" applyBorder="0" applyAlignment="0" applyProtection="0"/>
    <xf numFmtId="0" fontId="1" fillId="87" borderId="0" applyNumberFormat="0" applyBorder="0" applyAlignment="0" applyProtection="0"/>
    <xf numFmtId="0" fontId="1" fillId="88" borderId="0" applyNumberFormat="0" applyBorder="0" applyAlignment="0" applyProtection="0"/>
    <xf numFmtId="0" fontId="1" fillId="89"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45" borderId="0" applyNumberFormat="0" applyBorder="0" applyAlignment="0" applyProtection="0"/>
    <xf numFmtId="0" fontId="1" fillId="46" borderId="0" applyNumberFormat="0" applyBorder="0" applyAlignment="0" applyProtection="0"/>
    <xf numFmtId="0" fontId="1" fillId="47"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1"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5"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59"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3"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174" fontId="11" fillId="0" borderId="0" applyFont="0" applyFill="0" applyBorder="0" applyAlignment="0" applyProtection="0"/>
    <xf numFmtId="0" fontId="1" fillId="43" borderId="7" applyNumberFormat="0" applyFont="0" applyAlignment="0" applyProtection="0"/>
    <xf numFmtId="0" fontId="1" fillId="0" borderId="0"/>
    <xf numFmtId="0" fontId="1" fillId="0" borderId="0"/>
    <xf numFmtId="0" fontId="123" fillId="0" borderId="0" applyNumberFormat="0" applyFill="0" applyBorder="0" applyAlignment="0" applyProtection="0"/>
    <xf numFmtId="0" fontId="90" fillId="0" borderId="0"/>
    <xf numFmtId="0" fontId="9" fillId="0" borderId="0" applyNumberFormat="0" applyFill="0" applyBorder="0">
      <protection locked="0"/>
    </xf>
    <xf numFmtId="0" fontId="1" fillId="80" borderId="0" applyNumberFormat="0" applyBorder="0" applyAlignment="0" applyProtection="0"/>
    <xf numFmtId="0" fontId="1" fillId="81" borderId="0" applyNumberFormat="0" applyBorder="0" applyAlignment="0" applyProtection="0"/>
    <xf numFmtId="0" fontId="1" fillId="82" borderId="0" applyNumberFormat="0" applyBorder="0" applyAlignment="0" applyProtection="0"/>
    <xf numFmtId="0" fontId="1" fillId="83" borderId="0" applyNumberFormat="0" applyBorder="0" applyAlignment="0" applyProtection="0"/>
    <xf numFmtId="0" fontId="1" fillId="84" borderId="0" applyNumberFormat="0" applyBorder="0" applyAlignment="0" applyProtection="0"/>
    <xf numFmtId="0" fontId="1" fillId="85" borderId="0" applyNumberFormat="0" applyBorder="0" applyAlignment="0" applyProtection="0"/>
    <xf numFmtId="0" fontId="1" fillId="86" borderId="0" applyNumberFormat="0" applyBorder="0" applyAlignment="0" applyProtection="0"/>
    <xf numFmtId="0" fontId="1" fillId="87" borderId="0" applyNumberFormat="0" applyBorder="0" applyAlignment="0" applyProtection="0"/>
    <xf numFmtId="0" fontId="1" fillId="88" borderId="0" applyNumberFormat="0" applyBorder="0" applyAlignment="0" applyProtection="0"/>
    <xf numFmtId="0" fontId="1" fillId="89"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2"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64" fillId="0" borderId="71" applyNumberForma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7"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4" fontId="11" fillId="0" borderId="0" applyFont="0" applyFill="0" applyBorder="0" applyAlignment="0" applyProtection="0"/>
    <xf numFmtId="41"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0" fontId="90" fillId="0" borderId="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3" fontId="11" fillId="0" borderId="0" applyFont="0" applyFill="0" applyBorder="0" applyAlignment="0" applyProtection="0"/>
    <xf numFmtId="173"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xf numFmtId="174" fontId="11" fillId="0" borderId="0" applyFont="0" applyFill="0" applyBorder="0" applyAlignment="0" applyProtection="0"/>
  </cellStyleXfs>
  <cellXfs count="402">
    <xf numFmtId="0" fontId="0" fillId="0" borderId="0" xfId="0"/>
    <xf numFmtId="0" fontId="16" fillId="33" borderId="10" xfId="0" applyFont="1" applyFill="1" applyBorder="1" applyAlignment="1">
      <alignment horizontal="center" vertical="center"/>
    </xf>
    <xf numFmtId="0" fontId="0" fillId="33" borderId="0" xfId="0" applyFill="1"/>
    <xf numFmtId="0" fontId="12" fillId="33" borderId="0" xfId="0" applyFont="1" applyFill="1" applyAlignment="1">
      <alignment horizontal="center" vertical="center"/>
    </xf>
    <xf numFmtId="0" fontId="10" fillId="33" borderId="0" xfId="0" applyFont="1" applyFill="1"/>
    <xf numFmtId="0" fontId="15"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2" fillId="33" borderId="0" xfId="0" applyFont="1" applyFill="1" applyAlignment="1">
      <alignment vertical="center"/>
    </xf>
    <xf numFmtId="0" fontId="18" fillId="33" borderId="0" xfId="0" applyFont="1" applyFill="1" applyAlignment="1">
      <alignment horizontal="left" wrapText="1"/>
    </xf>
    <xf numFmtId="0" fontId="16" fillId="33" borderId="0" xfId="0" applyFont="1" applyFill="1" applyAlignment="1">
      <alignment vertical="center"/>
    </xf>
    <xf numFmtId="0" fontId="16" fillId="33" borderId="0" xfId="0" applyFont="1" applyFill="1" applyAlignment="1">
      <alignment horizontal="center" vertical="center"/>
    </xf>
    <xf numFmtId="0" fontId="0" fillId="33" borderId="0" xfId="0" applyFill="1" applyAlignment="1">
      <alignment vertical="top"/>
    </xf>
    <xf numFmtId="0" fontId="10" fillId="33" borderId="0" xfId="0" applyFont="1" applyFill="1" applyProtection="1">
      <protection hidden="1"/>
    </xf>
    <xf numFmtId="0" fontId="12" fillId="33" borderId="0" xfId="0" applyFont="1" applyFill="1" applyAlignment="1" applyProtection="1">
      <alignment horizontal="center" vertical="top"/>
      <protection hidden="1"/>
    </xf>
    <xf numFmtId="0" fontId="12" fillId="33" borderId="0" xfId="0" applyFont="1" applyFill="1" applyAlignment="1" applyProtection="1">
      <alignment vertical="center"/>
      <protection hidden="1"/>
    </xf>
    <xf numFmtId="0" fontId="16"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5" fillId="33" borderId="0" xfId="0" applyFont="1" applyFill="1" applyAlignment="1" applyProtection="1">
      <alignment horizontal="right" vertical="center"/>
      <protection hidden="1"/>
    </xf>
    <xf numFmtId="0" fontId="12" fillId="33" borderId="15" xfId="0" applyFont="1" applyFill="1" applyBorder="1" applyAlignment="1" applyProtection="1">
      <alignment vertical="center" wrapText="1"/>
      <protection hidden="1"/>
    </xf>
    <xf numFmtId="0" fontId="12"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2" fillId="33" borderId="0" xfId="0" applyFont="1" applyFill="1" applyAlignment="1">
      <alignment horizontal="left"/>
    </xf>
    <xf numFmtId="0" fontId="15" fillId="33" borderId="0" xfId="0" applyFont="1" applyFill="1" applyAlignment="1">
      <alignment horizontal="left"/>
    </xf>
    <xf numFmtId="0" fontId="37" fillId="33" borderId="19" xfId="570" applyFont="1" applyFill="1" applyBorder="1" applyAlignment="1">
      <alignment horizontal="center" vertical="center" wrapText="1"/>
    </xf>
    <xf numFmtId="0" fontId="37"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2" fillId="33" borderId="21" xfId="0" applyFont="1" applyFill="1" applyBorder="1" applyAlignment="1">
      <alignment vertical="center"/>
    </xf>
    <xf numFmtId="0" fontId="4" fillId="33" borderId="16" xfId="0" applyFont="1" applyFill="1" applyBorder="1" applyAlignment="1">
      <alignment vertical="center"/>
    </xf>
    <xf numFmtId="0" fontId="19" fillId="33" borderId="22" xfId="0" applyFont="1" applyFill="1" applyBorder="1" applyAlignment="1" applyProtection="1">
      <alignment horizontal="center" vertical="center"/>
      <protection locked="0" hidden="1"/>
    </xf>
    <xf numFmtId="0" fontId="12" fillId="33" borderId="23" xfId="0" applyFont="1" applyFill="1" applyBorder="1" applyAlignment="1">
      <alignment vertical="center"/>
    </xf>
    <xf numFmtId="0" fontId="4" fillId="33" borderId="24" xfId="0" applyFont="1" applyFill="1" applyBorder="1" applyAlignment="1">
      <alignment vertical="center"/>
    </xf>
    <xf numFmtId="0" fontId="15" fillId="33" borderId="22" xfId="0" applyFont="1" applyFill="1" applyBorder="1" applyAlignment="1" applyProtection="1">
      <alignment horizontal="right" vertical="center"/>
      <protection hidden="1"/>
    </xf>
    <xf numFmtId="0" fontId="12" fillId="33" borderId="15" xfId="0" applyFont="1" applyFill="1" applyBorder="1" applyAlignment="1">
      <alignment vertical="center"/>
    </xf>
    <xf numFmtId="0" fontId="12" fillId="33" borderId="25" xfId="0" applyFont="1" applyFill="1" applyBorder="1" applyAlignment="1">
      <alignment vertical="center"/>
    </xf>
    <xf numFmtId="0" fontId="4" fillId="33" borderId="26" xfId="0" applyFont="1" applyFill="1" applyBorder="1" applyAlignment="1">
      <alignment vertical="center"/>
    </xf>
    <xf numFmtId="0" fontId="15" fillId="33" borderId="27" xfId="0" applyFont="1" applyFill="1" applyBorder="1" applyAlignment="1" applyProtection="1">
      <alignment wrapText="1"/>
      <protection hidden="1"/>
    </xf>
    <xf numFmtId="0" fontId="0" fillId="34" borderId="19" xfId="0" applyFill="1" applyBorder="1"/>
    <xf numFmtId="0" fontId="15" fillId="33" borderId="28" xfId="0" applyFont="1" applyFill="1" applyBorder="1" applyAlignment="1" applyProtection="1">
      <alignment horizontal="right" vertical="center"/>
      <protection hidden="1"/>
    </xf>
    <xf numFmtId="0" fontId="30" fillId="33" borderId="0" xfId="0" applyFont="1" applyFill="1" applyAlignment="1">
      <alignment horizontal="right" vertical="center"/>
    </xf>
    <xf numFmtId="0" fontId="31" fillId="33" borderId="0" xfId="0" applyFont="1" applyFill="1" applyAlignment="1">
      <alignment vertical="center"/>
    </xf>
    <xf numFmtId="0" fontId="12" fillId="33" borderId="29" xfId="0" applyFont="1" applyFill="1" applyBorder="1" applyAlignment="1">
      <alignment vertical="center"/>
    </xf>
    <xf numFmtId="0" fontId="31" fillId="33" borderId="27" xfId="0" applyFont="1" applyFill="1" applyBorder="1" applyAlignment="1">
      <alignment vertical="center"/>
    </xf>
    <xf numFmtId="0" fontId="12" fillId="33" borderId="30" xfId="0" applyFont="1" applyFill="1" applyBorder="1" applyAlignment="1">
      <alignment vertical="center"/>
    </xf>
    <xf numFmtId="2" fontId="15" fillId="33" borderId="10" xfId="0" applyNumberFormat="1" applyFont="1" applyFill="1" applyBorder="1" applyAlignment="1" applyProtection="1">
      <alignment horizontal="left" wrapText="1"/>
      <protection hidden="1"/>
    </xf>
    <xf numFmtId="0" fontId="15" fillId="33" borderId="28" xfId="0" applyFont="1" applyFill="1" applyBorder="1" applyAlignment="1" applyProtection="1">
      <alignment horizontal="left"/>
      <protection hidden="1"/>
    </xf>
    <xf numFmtId="0" fontId="16" fillId="33" borderId="10" xfId="0" applyFont="1" applyFill="1" applyBorder="1" applyAlignment="1">
      <alignment horizontal="left" vertical="center"/>
    </xf>
    <xf numFmtId="0" fontId="4" fillId="33" borderId="31" xfId="0" applyFont="1" applyFill="1" applyBorder="1" applyAlignment="1">
      <alignment vertical="center"/>
    </xf>
    <xf numFmtId="0" fontId="16" fillId="33" borderId="22" xfId="0" applyFont="1" applyFill="1" applyBorder="1" applyAlignment="1" applyProtection="1">
      <alignment vertical="center" wrapText="1"/>
      <protection hidden="1"/>
    </xf>
    <xf numFmtId="0" fontId="16" fillId="33" borderId="21" xfId="0" applyFont="1" applyFill="1" applyBorder="1" applyAlignment="1">
      <alignment vertical="center"/>
    </xf>
    <xf numFmtId="0" fontId="16" fillId="33" borderId="10" xfId="0" applyFont="1" applyFill="1" applyBorder="1" applyAlignment="1" applyProtection="1">
      <alignment vertical="center" wrapText="1"/>
      <protection hidden="1"/>
    </xf>
    <xf numFmtId="2" fontId="17" fillId="33" borderId="10" xfId="0" applyNumberFormat="1" applyFont="1" applyFill="1" applyBorder="1" applyAlignment="1" applyProtection="1">
      <alignment horizontal="left" wrapText="1"/>
      <protection hidden="1"/>
    </xf>
    <xf numFmtId="0" fontId="16" fillId="33" borderId="10" xfId="0" applyFont="1" applyFill="1" applyBorder="1" applyAlignment="1">
      <alignment vertical="center"/>
    </xf>
    <xf numFmtId="0" fontId="16" fillId="33" borderId="10" xfId="0" applyFont="1" applyFill="1" applyBorder="1" applyAlignment="1" applyProtection="1">
      <alignment horizontal="center" vertical="center" wrapText="1"/>
      <protection hidden="1"/>
    </xf>
    <xf numFmtId="0" fontId="4" fillId="33" borderId="17" xfId="0" applyFont="1" applyFill="1" applyBorder="1" applyAlignment="1">
      <alignment vertical="center"/>
    </xf>
    <xf numFmtId="0" fontId="5" fillId="33" borderId="22" xfId="0" applyFont="1" applyFill="1" applyBorder="1" applyAlignment="1" applyProtection="1">
      <alignment horizontal="left" vertical="top" wrapText="1"/>
      <protection hidden="1"/>
    </xf>
    <xf numFmtId="0" fontId="10" fillId="0" borderId="0" xfId="589" applyFont="1"/>
    <xf numFmtId="0" fontId="90" fillId="0" borderId="0" xfId="589"/>
    <xf numFmtId="0" fontId="23" fillId="0" borderId="0" xfId="487" applyFont="1" applyFill="1" applyAlignment="1" applyProtection="1">
      <alignment horizontal="center"/>
      <protection hidden="1"/>
    </xf>
    <xf numFmtId="0" fontId="23" fillId="0" borderId="0" xfId="487" applyFont="1" applyFill="1" applyAlignment="1" applyProtection="1">
      <alignment horizontal="center" wrapText="1"/>
      <protection hidden="1"/>
    </xf>
    <xf numFmtId="0" fontId="5" fillId="0" borderId="0" xfId="0" applyFont="1" applyAlignment="1" applyProtection="1">
      <alignment horizontal="center"/>
      <protection hidden="1"/>
    </xf>
    <xf numFmtId="0" fontId="26"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5" fillId="33" borderId="27" xfId="0" applyFont="1" applyFill="1" applyBorder="1" applyAlignment="1" applyProtection="1">
      <alignment horizontal="center" wrapText="1"/>
      <protection hidden="1"/>
    </xf>
    <xf numFmtId="0" fontId="15"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2" fillId="33" borderId="33" xfId="0" applyFont="1" applyFill="1" applyBorder="1" applyAlignment="1" applyProtection="1">
      <alignment vertical="center"/>
      <protection hidden="1"/>
    </xf>
    <xf numFmtId="0" fontId="12" fillId="33" borderId="21" xfId="0" applyFont="1" applyFill="1" applyBorder="1" applyAlignment="1" applyProtection="1">
      <alignment vertical="center"/>
      <protection hidden="1"/>
    </xf>
    <xf numFmtId="0" fontId="12" fillId="33" borderId="34" xfId="0" applyFont="1" applyFill="1" applyBorder="1" applyAlignment="1" applyProtection="1">
      <alignment vertical="center"/>
      <protection hidden="1"/>
    </xf>
    <xf numFmtId="0" fontId="15" fillId="33" borderId="0" xfId="0" applyFont="1" applyFill="1" applyAlignment="1" applyProtection="1">
      <alignment wrapText="1"/>
      <protection hidden="1"/>
    </xf>
    <xf numFmtId="0" fontId="12" fillId="33" borderId="0" xfId="0" applyFont="1" applyFill="1" applyAlignment="1" applyProtection="1">
      <alignment horizontal="left" vertical="center"/>
      <protection hidden="1"/>
    </xf>
    <xf numFmtId="2" fontId="15" fillId="33" borderId="28" xfId="0" applyNumberFormat="1" applyFont="1" applyFill="1" applyBorder="1" applyAlignment="1" applyProtection="1">
      <alignment horizontal="left" vertical="center" wrapText="1"/>
      <protection hidden="1"/>
    </xf>
    <xf numFmtId="0" fontId="16" fillId="33" borderId="10" xfId="0" applyFont="1" applyFill="1" applyBorder="1" applyAlignment="1" applyProtection="1">
      <alignment horizontal="left" vertical="center"/>
      <protection hidden="1"/>
    </xf>
    <xf numFmtId="0" fontId="18" fillId="33" borderId="27" xfId="0" applyFont="1" applyFill="1" applyBorder="1" applyAlignment="1" applyProtection="1">
      <alignment horizontal="left" vertical="center" wrapText="1"/>
      <protection hidden="1"/>
    </xf>
    <xf numFmtId="0" fontId="30" fillId="33" borderId="0" xfId="0" applyFont="1" applyFill="1" applyAlignment="1" applyProtection="1">
      <alignment horizontal="right" vertical="center"/>
      <protection hidden="1"/>
    </xf>
    <xf numFmtId="0" fontId="16" fillId="33" borderId="28" xfId="0" applyFont="1" applyFill="1" applyBorder="1" applyAlignment="1" applyProtection="1">
      <alignment horizontal="center" vertical="center"/>
      <protection hidden="1"/>
    </xf>
    <xf numFmtId="0" fontId="16" fillId="33" borderId="28" xfId="0" applyFont="1" applyFill="1" applyBorder="1" applyAlignment="1" applyProtection="1">
      <alignment horizontal="left" vertical="center"/>
      <protection hidden="1"/>
    </xf>
    <xf numFmtId="0" fontId="16" fillId="33" borderId="0" xfId="0" applyFont="1" applyFill="1" applyAlignment="1" applyProtection="1">
      <alignment horizontal="center" vertical="center"/>
      <protection hidden="1"/>
    </xf>
    <xf numFmtId="0" fontId="16"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9"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9" fillId="0" borderId="19" xfId="487" applyFill="1" applyBorder="1" applyAlignment="1" applyProtection="1">
      <alignment vertical="center" wrapText="1"/>
      <protection hidden="1"/>
    </xf>
    <xf numFmtId="0" fontId="16" fillId="33" borderId="22" xfId="0" applyFont="1" applyFill="1" applyBorder="1" applyAlignment="1" applyProtection="1">
      <alignment horizontal="left" vertical="center" wrapText="1"/>
      <protection locked="0"/>
    </xf>
    <xf numFmtId="0" fontId="35" fillId="0" borderId="0" xfId="0" applyFont="1" applyAlignment="1" applyProtection="1">
      <alignment vertical="center" wrapText="1"/>
      <protection hidden="1"/>
    </xf>
    <xf numFmtId="0" fontId="6" fillId="0" borderId="0" xfId="0" applyFont="1" applyAlignment="1">
      <alignment wrapText="1"/>
    </xf>
    <xf numFmtId="0" fontId="6" fillId="0" borderId="0" xfId="0" applyFont="1"/>
    <xf numFmtId="0" fontId="5" fillId="0" borderId="35" xfId="0" applyFont="1" applyBorder="1" applyAlignment="1" applyProtection="1">
      <alignment vertical="center" wrapText="1"/>
      <protection hidden="1"/>
    </xf>
    <xf numFmtId="0" fontId="23" fillId="0" borderId="35" xfId="487" applyFont="1" applyBorder="1" applyAlignment="1" applyProtection="1">
      <alignment horizontal="center"/>
      <protection hidden="1"/>
    </xf>
    <xf numFmtId="0" fontId="5" fillId="0" borderId="36" xfId="0" applyFont="1" applyBorder="1" applyAlignment="1" applyProtection="1">
      <alignment vertical="center" wrapText="1"/>
      <protection hidden="1"/>
    </xf>
    <xf numFmtId="0" fontId="33" fillId="0" borderId="35" xfId="0" applyFont="1" applyBorder="1" applyAlignment="1" applyProtection="1">
      <alignment vertical="center" wrapText="1"/>
      <protection hidden="1"/>
    </xf>
    <xf numFmtId="0" fontId="6" fillId="35" borderId="35" xfId="0" applyFont="1" applyFill="1" applyBorder="1" applyAlignment="1" applyProtection="1">
      <alignment wrapText="1"/>
      <protection hidden="1"/>
    </xf>
    <xf numFmtId="0" fontId="6"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9" fillId="0" borderId="0" xfId="0" applyFont="1" applyAlignment="1">
      <alignment horizontal="center" wrapText="1"/>
    </xf>
    <xf numFmtId="0" fontId="6" fillId="0" borderId="15" xfId="0" applyFont="1" applyBorder="1" applyAlignment="1">
      <alignment wrapText="1"/>
    </xf>
    <xf numFmtId="0" fontId="0" fillId="0" borderId="0" xfId="0" applyAlignment="1">
      <alignment vertical="top" wrapText="1"/>
    </xf>
    <xf numFmtId="0" fontId="6" fillId="0" borderId="15" xfId="0" applyFont="1" applyBorder="1" applyAlignment="1">
      <alignment vertical="top" wrapText="1"/>
    </xf>
    <xf numFmtId="0" fontId="5" fillId="0" borderId="0" xfId="0" applyFont="1" applyAlignment="1">
      <alignment wrapText="1"/>
    </xf>
    <xf numFmtId="0" fontId="6" fillId="0" borderId="0" xfId="0" applyFont="1" applyAlignment="1">
      <alignment horizontal="center" wrapText="1"/>
    </xf>
    <xf numFmtId="0" fontId="29" fillId="0" borderId="15" xfId="0" applyFont="1" applyBorder="1" applyAlignment="1">
      <alignment wrapText="1"/>
    </xf>
    <xf numFmtId="0" fontId="32" fillId="0" borderId="0" xfId="0" applyFont="1" applyAlignment="1">
      <alignment horizontal="right" wrapText="1"/>
    </xf>
    <xf numFmtId="0" fontId="34" fillId="33" borderId="14" xfId="0" applyFont="1" applyFill="1" applyBorder="1" applyAlignment="1" applyProtection="1">
      <alignment horizontal="center" vertical="center" wrapText="1"/>
      <protection hidden="1"/>
    </xf>
    <xf numFmtId="0" fontId="40" fillId="0" borderId="0" xfId="0" applyFont="1" applyAlignment="1" applyProtection="1">
      <alignment horizontal="center" wrapText="1"/>
      <protection hidden="1"/>
    </xf>
    <xf numFmtId="0" fontId="12" fillId="33" borderId="0" xfId="0" applyFont="1" applyFill="1" applyAlignment="1" applyProtection="1">
      <alignment horizontal="center" vertical="center" wrapText="1"/>
      <protection hidden="1"/>
    </xf>
    <xf numFmtId="0" fontId="9" fillId="0" borderId="0" xfId="487" applyFill="1" applyAlignment="1" applyProtection="1">
      <alignment horizontal="center"/>
      <protection hidden="1"/>
    </xf>
    <xf numFmtId="0" fontId="41" fillId="33" borderId="33" xfId="487" applyFont="1" applyFill="1" applyBorder="1" applyAlignment="1" applyProtection="1">
      <alignment horizontal="left" vertical="center"/>
      <protection hidden="1"/>
    </xf>
    <xf numFmtId="0" fontId="42" fillId="33" borderId="0" xfId="487" applyFont="1" applyFill="1" applyAlignment="1" applyProtection="1">
      <alignment vertical="center"/>
    </xf>
    <xf numFmtId="0" fontId="42" fillId="33" borderId="0" xfId="487" applyFont="1" applyFill="1" applyBorder="1" applyAlignment="1" applyProtection="1">
      <alignment horizontal="center" vertical="center"/>
      <protection hidden="1"/>
    </xf>
    <xf numFmtId="0" fontId="43" fillId="0" borderId="27" xfId="487" applyFont="1" applyFill="1" applyBorder="1" applyAlignment="1" applyProtection="1">
      <alignment horizontal="center"/>
      <protection hidden="1"/>
    </xf>
    <xf numFmtId="0" fontId="45" fillId="33" borderId="38" xfId="0" applyFont="1" applyFill="1" applyBorder="1" applyAlignment="1" applyProtection="1">
      <alignment horizontal="center" vertical="center" wrapText="1"/>
      <protection hidden="1"/>
    </xf>
    <xf numFmtId="0" fontId="45" fillId="33" borderId="0" xfId="0" applyFont="1" applyFill="1" applyAlignment="1" applyProtection="1">
      <alignment horizontal="center" vertical="center" wrapText="1"/>
      <protection hidden="1"/>
    </xf>
    <xf numFmtId="0" fontId="12" fillId="33" borderId="39" xfId="0" applyFont="1" applyFill="1" applyBorder="1" applyAlignment="1" applyProtection="1">
      <alignment vertical="center" wrapText="1"/>
      <protection locked="0"/>
    </xf>
    <xf numFmtId="0" fontId="12" fillId="33" borderId="40" xfId="0" applyFont="1" applyFill="1" applyBorder="1" applyAlignment="1" applyProtection="1">
      <alignment vertical="center" wrapText="1"/>
      <protection locked="0"/>
    </xf>
    <xf numFmtId="0" fontId="12" fillId="33" borderId="32" xfId="0" applyFont="1" applyFill="1" applyBorder="1" applyAlignment="1" applyProtection="1">
      <alignment vertical="center" wrapText="1"/>
      <protection locked="0"/>
    </xf>
    <xf numFmtId="0" fontId="15" fillId="33" borderId="15" xfId="0" applyFont="1" applyFill="1" applyBorder="1" applyAlignment="1" applyProtection="1">
      <alignment horizontal="center" wrapText="1"/>
      <protection locked="0"/>
    </xf>
    <xf numFmtId="0" fontId="15" fillId="33" borderId="41" xfId="0" applyFont="1" applyFill="1" applyBorder="1" applyAlignment="1" applyProtection="1">
      <alignment horizontal="center" wrapText="1"/>
      <protection hidden="1"/>
    </xf>
    <xf numFmtId="0" fontId="12" fillId="33" borderId="38" xfId="0" applyFont="1" applyFill="1" applyBorder="1" applyAlignment="1" applyProtection="1">
      <alignment vertical="center"/>
      <protection hidden="1"/>
    </xf>
    <xf numFmtId="0" fontId="36" fillId="33" borderId="15" xfId="0" applyFont="1" applyFill="1" applyBorder="1" applyAlignment="1">
      <alignment vertical="top" wrapText="1"/>
    </xf>
    <xf numFmtId="0" fontId="19" fillId="33" borderId="29" xfId="0" applyFont="1" applyFill="1" applyBorder="1" applyAlignment="1" applyProtection="1">
      <alignment horizontal="right" wrapText="1"/>
      <protection hidden="1"/>
    </xf>
    <xf numFmtId="0" fontId="13" fillId="33" borderId="42" xfId="0" applyFont="1" applyFill="1" applyBorder="1" applyAlignment="1">
      <alignment vertical="center" wrapText="1"/>
    </xf>
    <xf numFmtId="0" fontId="5" fillId="33" borderId="22" xfId="0" applyFont="1" applyFill="1" applyBorder="1" applyAlignment="1" applyProtection="1">
      <alignment horizontal="left" wrapText="1"/>
      <protection hidden="1"/>
    </xf>
    <xf numFmtId="0" fontId="52" fillId="0" borderId="0" xfId="0" applyFont="1" applyAlignment="1" applyProtection="1">
      <alignment horizontal="right" wrapText="1"/>
      <protection hidden="1"/>
    </xf>
    <xf numFmtId="0" fontId="5" fillId="0" borderId="43" xfId="0" applyFont="1" applyBorder="1" applyAlignment="1" applyProtection="1">
      <alignment horizontal="center"/>
      <protection hidden="1"/>
    </xf>
    <xf numFmtId="0" fontId="38" fillId="0" borderId="0" xfId="0" applyFont="1" applyProtection="1">
      <protection hidden="1"/>
    </xf>
    <xf numFmtId="0" fontId="50" fillId="0" borderId="0" xfId="0" applyFont="1" applyAlignment="1">
      <alignment vertical="top" wrapText="1"/>
    </xf>
    <xf numFmtId="0" fontId="15" fillId="33" borderId="41" xfId="0" applyFont="1" applyFill="1" applyBorder="1" applyAlignment="1" applyProtection="1">
      <alignment horizontal="center" vertical="center" wrapText="1"/>
      <protection hidden="1"/>
    </xf>
    <xf numFmtId="0" fontId="15" fillId="33" borderId="44" xfId="0" applyFont="1" applyFill="1" applyBorder="1" applyAlignment="1" applyProtection="1">
      <alignment horizontal="center" vertical="center" wrapText="1"/>
      <protection hidden="1"/>
    </xf>
    <xf numFmtId="0" fontId="5" fillId="0" borderId="35" xfId="0" applyFont="1" applyBorder="1" applyAlignment="1" applyProtection="1">
      <alignment vertical="top" wrapText="1"/>
      <protection hidden="1"/>
    </xf>
    <xf numFmtId="0" fontId="49" fillId="0" borderId="0" xfId="0" applyFont="1"/>
    <xf numFmtId="0" fontId="0" fillId="36" borderId="0" xfId="0" applyFill="1" applyProtection="1">
      <protection hidden="1"/>
    </xf>
    <xf numFmtId="1" fontId="40" fillId="0" borderId="0" xfId="0" applyNumberFormat="1" applyFont="1" applyAlignment="1" applyProtection="1">
      <alignment horizontal="center" vertical="center" wrapText="1"/>
      <protection hidden="1"/>
    </xf>
    <xf numFmtId="0" fontId="38" fillId="0" borderId="0" xfId="0" applyFont="1" applyAlignment="1" applyProtection="1">
      <alignment horizontal="center" vertical="center" wrapText="1"/>
      <protection hidden="1"/>
    </xf>
    <xf numFmtId="0" fontId="0" fillId="0" borderId="45" xfId="0" applyBorder="1"/>
    <xf numFmtId="0" fontId="79" fillId="11" borderId="0" xfId="0" applyFont="1" applyFill="1" applyProtection="1">
      <protection hidden="1"/>
    </xf>
    <xf numFmtId="0" fontId="53" fillId="0" borderId="0" xfId="0" applyFont="1" applyAlignment="1">
      <alignment vertical="top" wrapText="1"/>
    </xf>
    <xf numFmtId="0" fontId="5" fillId="36" borderId="35" xfId="0" applyFont="1" applyFill="1" applyBorder="1" applyAlignment="1" applyProtection="1">
      <alignment vertical="center" wrapText="1"/>
      <protection hidden="1"/>
    </xf>
    <xf numFmtId="0" fontId="12" fillId="33" borderId="46" xfId="0" applyFont="1" applyFill="1" applyBorder="1" applyAlignment="1" applyProtection="1">
      <alignment horizontal="center" vertical="center" wrapText="1"/>
      <protection hidden="1"/>
    </xf>
    <xf numFmtId="0" fontId="12"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80" fillId="36" borderId="19" xfId="0" applyFont="1" applyFill="1" applyBorder="1" applyAlignment="1" applyProtection="1">
      <alignment horizontal="left" vertical="center" wrapText="1"/>
      <protection hidden="1"/>
    </xf>
    <xf numFmtId="0" fontId="47" fillId="33" borderId="50" xfId="0" applyFont="1" applyFill="1" applyBorder="1" applyAlignment="1" applyProtection="1">
      <alignment horizontal="center" vertical="center" wrapText="1"/>
      <protection hidden="1"/>
    </xf>
    <xf numFmtId="0" fontId="47" fillId="0" borderId="51" xfId="0" applyFont="1" applyBorder="1" applyAlignment="1" applyProtection="1">
      <alignment horizontal="center" vertical="center" wrapText="1"/>
      <protection hidden="1"/>
    </xf>
    <xf numFmtId="0" fontId="35" fillId="0" borderId="52" xfId="0" applyFont="1" applyBorder="1" applyAlignment="1" applyProtection="1">
      <alignment vertical="center" wrapText="1"/>
      <protection hidden="1"/>
    </xf>
    <xf numFmtId="0" fontId="53"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10" fillId="33" borderId="0" xfId="0" applyNumberFormat="1" applyFont="1" applyFill="1"/>
    <xf numFmtId="168" fontId="15" fillId="33" borderId="0" xfId="0" applyNumberFormat="1" applyFont="1" applyFill="1" applyAlignment="1">
      <alignment horizontal="center" vertical="center" wrapText="1"/>
    </xf>
    <xf numFmtId="168" fontId="12" fillId="33" borderId="0" xfId="0" applyNumberFormat="1" applyFont="1" applyFill="1" applyAlignment="1">
      <alignment horizontal="center" vertical="center"/>
    </xf>
    <xf numFmtId="168" fontId="27"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3" fillId="0" borderId="52" xfId="0" applyFont="1" applyBorder="1" applyAlignment="1" applyProtection="1">
      <alignment vertical="center" wrapText="1"/>
      <protection hidden="1"/>
    </xf>
    <xf numFmtId="9" fontId="16"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10"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2" fillId="33" borderId="28" xfId="0" applyFont="1" applyFill="1" applyBorder="1" applyAlignment="1" applyProtection="1">
      <alignment vertical="center" wrapText="1"/>
      <protection hidden="1"/>
    </xf>
    <xf numFmtId="0" fontId="12" fillId="33" borderId="53" xfId="0" applyFont="1" applyFill="1" applyBorder="1" applyAlignment="1" applyProtection="1">
      <alignment vertical="center" wrapText="1"/>
      <protection hidden="1"/>
    </xf>
    <xf numFmtId="0" fontId="44" fillId="33" borderId="0" xfId="487" applyFont="1" applyFill="1" applyBorder="1" applyAlignment="1" applyProtection="1">
      <alignment horizontal="center" vertical="center" wrapText="1"/>
      <protection hidden="1"/>
    </xf>
    <xf numFmtId="0" fontId="12" fillId="33" borderId="54" xfId="0" applyFont="1" applyFill="1" applyBorder="1" applyAlignment="1" applyProtection="1">
      <alignment vertical="center" wrapText="1"/>
      <protection hidden="1"/>
    </xf>
    <xf numFmtId="0" fontId="12" fillId="33" borderId="0" xfId="0" applyFont="1" applyFill="1" applyAlignment="1" applyProtection="1">
      <alignment vertical="center" wrapText="1"/>
      <protection hidden="1"/>
    </xf>
    <xf numFmtId="0" fontId="46" fillId="33" borderId="0" xfId="0" applyFont="1" applyFill="1" applyAlignment="1" applyProtection="1">
      <alignment horizontal="center" vertical="center" wrapText="1"/>
      <protection hidden="1"/>
    </xf>
    <xf numFmtId="0" fontId="15" fillId="33" borderId="54" xfId="0" applyFont="1" applyFill="1" applyBorder="1" applyAlignment="1" applyProtection="1">
      <alignment horizontal="center" vertical="center" wrapText="1"/>
      <protection hidden="1"/>
    </xf>
    <xf numFmtId="0" fontId="12" fillId="0" borderId="0" xfId="0" applyFont="1" applyAlignment="1" applyProtection="1">
      <alignment horizontal="center" vertical="center" wrapText="1"/>
      <protection hidden="1"/>
    </xf>
    <xf numFmtId="0" fontId="28" fillId="0" borderId="0" xfId="0" applyFont="1" applyAlignment="1" applyProtection="1">
      <alignment vertical="center" wrapText="1"/>
      <protection locked="0"/>
    </xf>
    <xf numFmtId="0" fontId="6" fillId="0" borderId="35" xfId="0" applyFont="1" applyBorder="1" applyAlignment="1" applyProtection="1">
      <alignment vertical="top" wrapText="1"/>
      <protection hidden="1"/>
    </xf>
    <xf numFmtId="9" fontId="81"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3" fillId="0" borderId="0" xfId="0" applyFont="1" applyAlignment="1" applyProtection="1">
      <alignment vertical="top" wrapText="1"/>
      <protection hidden="1"/>
    </xf>
    <xf numFmtId="0" fontId="51" fillId="0" borderId="0" xfId="0" applyFont="1" applyAlignment="1">
      <alignment vertical="top" wrapText="1"/>
    </xf>
    <xf numFmtId="49" fontId="0" fillId="0" borderId="0" xfId="0" applyNumberFormat="1"/>
    <xf numFmtId="0" fontId="49" fillId="0" borderId="0" xfId="0" applyFont="1" applyAlignment="1">
      <alignment vertical="top" wrapText="1"/>
    </xf>
    <xf numFmtId="9" fontId="49" fillId="0" borderId="0" xfId="0" applyNumberFormat="1" applyFont="1" applyAlignment="1">
      <alignment horizontal="left" vertical="top" wrapText="1"/>
    </xf>
    <xf numFmtId="9" fontId="0" fillId="0" borderId="0" xfId="0" applyNumberFormat="1" applyAlignment="1">
      <alignment horizontal="left" vertical="top" wrapText="1"/>
    </xf>
    <xf numFmtId="0" fontId="53" fillId="36" borderId="19" xfId="0" applyFont="1" applyFill="1" applyBorder="1" applyAlignment="1">
      <alignment vertical="center" wrapText="1"/>
    </xf>
    <xf numFmtId="0" fontId="53"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5" fillId="33" borderId="0" xfId="0" applyFont="1" applyFill="1" applyAlignment="1" applyProtection="1">
      <alignment horizontal="center" vertical="center" wrapText="1"/>
      <protection hidden="1"/>
    </xf>
    <xf numFmtId="0" fontId="16" fillId="33" borderId="10" xfId="0" applyFont="1" applyFill="1" applyBorder="1" applyAlignment="1">
      <alignment vertical="center" wrapText="1"/>
    </xf>
    <xf numFmtId="0" fontId="15" fillId="33" borderId="38" xfId="0" applyFont="1" applyFill="1" applyBorder="1" applyAlignment="1">
      <alignment wrapText="1"/>
    </xf>
    <xf numFmtId="0" fontId="42"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2"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2"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7" fillId="0" borderId="0" xfId="0" applyFont="1" applyAlignment="1">
      <alignment vertical="top" wrapText="1"/>
    </xf>
    <xf numFmtId="0" fontId="0" fillId="36" borderId="19" xfId="0" applyFill="1" applyBorder="1" applyAlignment="1">
      <alignment vertical="center" wrapText="1"/>
    </xf>
    <xf numFmtId="0" fontId="49" fillId="0" borderId="0" xfId="502" applyFont="1" applyAlignment="1">
      <alignment horizontal="left" vertical="top" wrapText="1"/>
    </xf>
    <xf numFmtId="0" fontId="26" fillId="36" borderId="19" xfId="0" applyFont="1" applyFill="1" applyBorder="1" applyAlignment="1">
      <alignment vertical="center" wrapText="1"/>
    </xf>
    <xf numFmtId="0" fontId="16" fillId="33" borderId="22" xfId="0" applyFont="1" applyFill="1" applyBorder="1" applyAlignment="1" applyProtection="1">
      <alignment horizontal="left" vertical="center" wrapText="1"/>
      <protection hidden="1"/>
    </xf>
    <xf numFmtId="0" fontId="89" fillId="0" borderId="35" xfId="0" applyFont="1" applyBorder="1" applyAlignment="1" applyProtection="1">
      <alignment vertical="center" wrapText="1"/>
      <protection hidden="1"/>
    </xf>
    <xf numFmtId="168" fontId="53" fillId="0" borderId="0" xfId="480" applyFont="1" applyAlignment="1">
      <alignment horizontal="left" vertical="top" wrapText="1"/>
    </xf>
    <xf numFmtId="168" fontId="49" fillId="0" borderId="0" xfId="480" applyFont="1" applyAlignment="1">
      <alignment vertical="top" wrapText="1"/>
    </xf>
    <xf numFmtId="0" fontId="81" fillId="0" borderId="0" xfId="502" applyFont="1" applyAlignment="1">
      <alignment horizontal="left" vertical="top" wrapText="1"/>
    </xf>
    <xf numFmtId="0" fontId="49" fillId="0" borderId="0" xfId="0" applyFont="1" applyAlignment="1">
      <alignment horizontal="left" vertical="top" wrapText="1"/>
    </xf>
    <xf numFmtId="0" fontId="49" fillId="0" borderId="0" xfId="569" applyFont="1" applyAlignment="1">
      <alignment vertical="top" wrapText="1"/>
    </xf>
    <xf numFmtId="168" fontId="53" fillId="0" borderId="0" xfId="480" applyFont="1" applyAlignment="1">
      <alignment vertical="top" wrapText="1"/>
    </xf>
    <xf numFmtId="9" fontId="92" fillId="0" borderId="0" xfId="480" applyNumberFormat="1" applyFont="1" applyAlignment="1">
      <alignment horizontal="left" vertical="top" wrapText="1"/>
    </xf>
    <xf numFmtId="0" fontId="81" fillId="0" borderId="0" xfId="502" applyFont="1" applyAlignment="1">
      <alignment horizontal="justify" vertical="top"/>
    </xf>
    <xf numFmtId="0" fontId="49" fillId="0" borderId="0" xfId="502" applyFont="1" applyAlignment="1">
      <alignment horizontal="justify" vertical="top"/>
    </xf>
    <xf numFmtId="0" fontId="49" fillId="0" borderId="0" xfId="0" applyFont="1" applyAlignment="1">
      <alignment horizontal="left" vertical="top"/>
    </xf>
    <xf numFmtId="0" fontId="92" fillId="0" borderId="0" xfId="502" applyFont="1" applyAlignment="1">
      <alignment horizontal="justify" vertical="top"/>
    </xf>
    <xf numFmtId="0" fontId="54" fillId="0" borderId="0" xfId="502" applyFont="1" applyAlignment="1">
      <alignment horizontal="left" vertical="top" wrapText="1"/>
    </xf>
    <xf numFmtId="0" fontId="92" fillId="0" borderId="0" xfId="502" applyFont="1" applyAlignment="1">
      <alignment horizontal="left" vertical="top" wrapText="1"/>
    </xf>
    <xf numFmtId="0" fontId="93" fillId="0" borderId="0" xfId="502" applyFont="1" applyAlignment="1">
      <alignment vertical="top" wrapText="1"/>
    </xf>
    <xf numFmtId="0" fontId="81" fillId="0" borderId="0" xfId="502" applyFont="1" applyAlignment="1">
      <alignment vertical="top" wrapText="1"/>
    </xf>
    <xf numFmtId="0" fontId="94" fillId="0" borderId="0" xfId="0" applyFont="1"/>
    <xf numFmtId="168" fontId="53" fillId="0" borderId="0" xfId="480" applyFont="1" applyAlignment="1" applyProtection="1">
      <alignment horizontal="left" vertical="top" wrapText="1"/>
      <protection hidden="1"/>
    </xf>
    <xf numFmtId="0" fontId="95"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3" fillId="36" borderId="19" xfId="0" applyFont="1" applyFill="1" applyBorder="1" applyAlignment="1">
      <alignment vertical="top" wrapText="1"/>
    </xf>
    <xf numFmtId="0" fontId="53" fillId="36" borderId="19" xfId="502" applyFont="1" applyFill="1" applyBorder="1" applyAlignment="1">
      <alignment vertical="top" wrapText="1"/>
    </xf>
    <xf numFmtId="0" fontId="9" fillId="0" borderId="19" xfId="487" applyFill="1" applyBorder="1" applyAlignment="1">
      <alignment vertical="center"/>
      <protection locked="0"/>
    </xf>
    <xf numFmtId="0" fontId="9" fillId="0" borderId="19" xfId="487" applyBorder="1" applyAlignment="1">
      <alignment vertical="center"/>
      <protection locked="0"/>
    </xf>
    <xf numFmtId="0" fontId="2" fillId="0" borderId="0" xfId="592" applyAlignment="1">
      <alignment vertical="top" wrapText="1"/>
    </xf>
    <xf numFmtId="0" fontId="53" fillId="0" borderId="0" xfId="502" applyFont="1" applyAlignment="1">
      <alignment horizontal="left" vertical="top" wrapText="1"/>
    </xf>
    <xf numFmtId="0" fontId="53" fillId="0" borderId="0" xfId="502" applyFont="1" applyAlignment="1">
      <alignment horizontal="justify" vertical="top"/>
    </xf>
    <xf numFmtId="0" fontId="53" fillId="0" borderId="0" xfId="506" applyFont="1" applyAlignment="1">
      <alignment horizontal="left" vertical="top" wrapText="1"/>
    </xf>
    <xf numFmtId="0" fontId="15"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1" fillId="0" borderId="0" xfId="507" applyFont="1" applyAlignment="1">
      <alignment horizontal="left" vertical="top" wrapText="1"/>
    </xf>
    <xf numFmtId="0" fontId="49" fillId="0" borderId="0" xfId="507" applyFont="1" applyAlignment="1">
      <alignment horizontal="left" vertical="top" wrapText="1"/>
    </xf>
    <xf numFmtId="0" fontId="88" fillId="0" borderId="0" xfId="0" applyFont="1" applyAlignment="1">
      <alignment vertical="top" wrapText="1"/>
    </xf>
    <xf numFmtId="0" fontId="50"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6" fillId="33" borderId="37" xfId="0" applyNumberFormat="1" applyFont="1" applyFill="1" applyBorder="1" applyAlignment="1" applyProtection="1">
      <alignment horizontal="left" vertical="center" wrapText="1"/>
      <protection locked="0"/>
    </xf>
    <xf numFmtId="0" fontId="12"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2" fillId="33" borderId="17" xfId="0" applyFont="1" applyFill="1" applyBorder="1" applyAlignment="1" applyProtection="1">
      <alignment vertical="center" wrapText="1"/>
      <protection locked="0"/>
    </xf>
    <xf numFmtId="49" fontId="0" fillId="0" borderId="0" xfId="0" applyNumberFormat="1" applyProtection="1">
      <protection locked="0"/>
    </xf>
    <xf numFmtId="0" fontId="36"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6" fillId="33" borderId="11" xfId="570" applyFont="1" applyFill="1" applyBorder="1" applyAlignment="1">
      <alignment horizontal="center" vertical="top" wrapText="1"/>
    </xf>
    <xf numFmtId="0" fontId="26" fillId="33" borderId="18" xfId="570" applyFont="1" applyFill="1" applyBorder="1" applyAlignment="1">
      <alignment vertical="top" wrapText="1"/>
    </xf>
    <xf numFmtId="168" fontId="26" fillId="33" borderId="18" xfId="570" applyNumberFormat="1" applyFont="1" applyFill="1" applyBorder="1" applyAlignment="1">
      <alignment horizontal="center" vertical="top" wrapText="1"/>
    </xf>
    <xf numFmtId="0" fontId="26" fillId="33" borderId="18" xfId="570" applyFont="1" applyFill="1" applyBorder="1" applyAlignment="1">
      <alignment vertical="center" wrapText="1"/>
    </xf>
    <xf numFmtId="0" fontId="26" fillId="33" borderId="48" xfId="570" applyFont="1" applyFill="1" applyBorder="1" applyAlignment="1">
      <alignment vertical="top" wrapText="1"/>
    </xf>
    <xf numFmtId="0" fontId="26" fillId="33" borderId="49" xfId="570" applyFont="1" applyFill="1" applyBorder="1" applyAlignment="1">
      <alignment vertical="top" wrapText="1"/>
    </xf>
    <xf numFmtId="2" fontId="26" fillId="33" borderId="11" xfId="570" applyNumberFormat="1" applyFont="1" applyFill="1" applyBorder="1" applyAlignment="1">
      <alignment horizontal="center" vertical="top" wrapText="1"/>
    </xf>
    <xf numFmtId="0" fontId="26" fillId="0" borderId="11" xfId="0" applyFont="1" applyBorder="1" applyAlignment="1">
      <alignment wrapText="1"/>
    </xf>
    <xf numFmtId="0" fontId="26" fillId="33" borderId="18" xfId="570" applyFont="1" applyFill="1" applyBorder="1" applyAlignment="1">
      <alignment horizontal="center" vertical="top" wrapText="1"/>
    </xf>
    <xf numFmtId="0" fontId="26" fillId="33" borderId="18" xfId="570" applyFont="1" applyFill="1" applyBorder="1" applyAlignment="1">
      <alignment horizontal="left" vertical="top" wrapText="1"/>
    </xf>
    <xf numFmtId="0" fontId="26" fillId="0" borderId="18" xfId="0" applyFont="1" applyBorder="1" applyAlignment="1">
      <alignment vertical="top" wrapText="1"/>
    </xf>
    <xf numFmtId="170" fontId="26" fillId="33" borderId="11" xfId="570" applyNumberFormat="1" applyFont="1" applyFill="1" applyBorder="1" applyAlignment="1">
      <alignment horizontal="center" vertical="top" wrapText="1"/>
    </xf>
    <xf numFmtId="0" fontId="26" fillId="0" borderId="19" xfId="0" applyFont="1" applyBorder="1" applyAlignment="1">
      <alignment vertical="top" wrapText="1"/>
    </xf>
    <xf numFmtId="2" fontId="26" fillId="33" borderId="19" xfId="570" applyNumberFormat="1" applyFont="1" applyFill="1" applyBorder="1" applyAlignment="1">
      <alignment horizontal="center" vertical="top" wrapText="1"/>
    </xf>
    <xf numFmtId="168" fontId="26" fillId="33" borderId="19" xfId="570" applyNumberFormat="1" applyFont="1" applyFill="1" applyBorder="1" applyAlignment="1">
      <alignment horizontal="center" vertical="top" wrapText="1"/>
    </xf>
    <xf numFmtId="0" fontId="26" fillId="33" borderId="19" xfId="570" applyFont="1" applyFill="1" applyBorder="1" applyAlignment="1">
      <alignment vertical="top" wrapText="1"/>
    </xf>
    <xf numFmtId="170" fontId="26" fillId="33" borderId="19" xfId="570" applyNumberFormat="1" applyFont="1" applyFill="1" applyBorder="1" applyAlignment="1">
      <alignment horizontal="center" vertical="top" wrapText="1"/>
    </xf>
    <xf numFmtId="168" fontId="26" fillId="0" borderId="19" xfId="570" applyNumberFormat="1" applyFont="1" applyBorder="1" applyAlignment="1">
      <alignment horizontal="center" vertical="top" wrapText="1"/>
    </xf>
    <xf numFmtId="0" fontId="26" fillId="0" borderId="19" xfId="570" applyFont="1" applyBorder="1" applyAlignment="1">
      <alignment vertical="top" wrapText="1"/>
    </xf>
    <xf numFmtId="49" fontId="0" fillId="0" borderId="19" xfId="0" applyNumberFormat="1" applyBorder="1" applyProtection="1">
      <protection locked="0"/>
    </xf>
    <xf numFmtId="0" fontId="79" fillId="0" borderId="69" xfId="0" applyFont="1" applyBorder="1" applyAlignment="1" applyProtection="1">
      <alignment vertical="center"/>
      <protection locked="0"/>
    </xf>
    <xf numFmtId="49" fontId="0" fillId="0" borderId="48" xfId="0" applyNumberFormat="1" applyBorder="1" applyAlignment="1" applyProtection="1">
      <alignment horizontal="left" vertical="center" wrapText="1"/>
      <protection locked="0" hidden="1"/>
    </xf>
    <xf numFmtId="49" fontId="16" fillId="0" borderId="58" xfId="0" applyNumberFormat="1" applyFont="1" applyBorder="1" applyAlignment="1" applyProtection="1">
      <alignment horizontal="left" vertical="center" wrapText="1"/>
      <protection locked="0"/>
    </xf>
    <xf numFmtId="49" fontId="16" fillId="0" borderId="10" xfId="0" applyNumberFormat="1" applyFont="1" applyBorder="1" applyAlignment="1" applyProtection="1">
      <alignment horizontal="left" vertical="center" wrapText="1"/>
      <protection locked="0"/>
    </xf>
    <xf numFmtId="49" fontId="16" fillId="0" borderId="37" xfId="0" applyNumberFormat="1" applyFont="1" applyBorder="1" applyAlignment="1" applyProtection="1">
      <alignment horizontal="left" vertical="center" wrapText="1"/>
      <protection locked="0"/>
    </xf>
    <xf numFmtId="0" fontId="16" fillId="33" borderId="58" xfId="0" applyFont="1" applyFill="1" applyBorder="1" applyAlignment="1" applyProtection="1">
      <alignment horizontal="left" vertical="center"/>
      <protection locked="0"/>
    </xf>
    <xf numFmtId="0" fontId="16" fillId="33" borderId="37" xfId="0" applyFont="1" applyFill="1" applyBorder="1" applyAlignment="1" applyProtection="1">
      <alignment horizontal="left" vertical="center"/>
      <protection locked="0"/>
    </xf>
    <xf numFmtId="169" fontId="15" fillId="33" borderId="34" xfId="0" applyNumberFormat="1" applyFont="1" applyFill="1" applyBorder="1" applyAlignment="1" applyProtection="1">
      <alignment horizontal="center" wrapText="1"/>
      <protection locked="0"/>
    </xf>
    <xf numFmtId="169" fontId="15" fillId="33" borderId="59" xfId="0" applyNumberFormat="1" applyFont="1" applyFill="1" applyBorder="1" applyAlignment="1" applyProtection="1">
      <alignment horizontal="center" wrapText="1"/>
      <protection locked="0"/>
    </xf>
    <xf numFmtId="0" fontId="15" fillId="33" borderId="27" xfId="0" applyFont="1" applyFill="1" applyBorder="1" applyAlignment="1" applyProtection="1">
      <alignment horizontal="center" wrapText="1"/>
      <protection hidden="1"/>
    </xf>
    <xf numFmtId="0" fontId="15" fillId="33" borderId="27" xfId="0" applyFont="1" applyFill="1" applyBorder="1" applyAlignment="1" applyProtection="1">
      <alignment horizontal="left" wrapText="1"/>
      <protection hidden="1"/>
    </xf>
    <xf numFmtId="0" fontId="16" fillId="0" borderId="58" xfId="0" applyFont="1" applyBorder="1" applyAlignment="1" applyProtection="1">
      <alignment horizontal="left" vertical="center"/>
      <protection locked="0"/>
    </xf>
    <xf numFmtId="0" fontId="16" fillId="0" borderId="37" xfId="0" applyFont="1" applyBorder="1" applyAlignment="1" applyProtection="1">
      <alignment horizontal="left" vertical="center"/>
      <protection locked="0"/>
    </xf>
    <xf numFmtId="0" fontId="12" fillId="33" borderId="58" xfId="0" applyFont="1" applyFill="1" applyBorder="1" applyAlignment="1" applyProtection="1">
      <alignment horizontal="left" vertical="center" wrapText="1"/>
      <protection locked="0"/>
    </xf>
    <xf numFmtId="0" fontId="12" fillId="33" borderId="10" xfId="0" applyFont="1" applyFill="1" applyBorder="1" applyAlignment="1" applyProtection="1">
      <alignment horizontal="left" vertical="center" wrapText="1"/>
      <protection locked="0"/>
    </xf>
    <xf numFmtId="0" fontId="12" fillId="33" borderId="37" xfId="0" applyFont="1" applyFill="1" applyBorder="1" applyAlignment="1" applyProtection="1">
      <alignment horizontal="left" vertical="center" wrapText="1"/>
      <protection locked="0"/>
    </xf>
    <xf numFmtId="0" fontId="15" fillId="33" borderId="10" xfId="0" applyFont="1" applyFill="1" applyBorder="1" applyAlignment="1" applyProtection="1">
      <alignment horizontal="left" wrapText="1"/>
      <protection hidden="1"/>
    </xf>
    <xf numFmtId="0" fontId="83" fillId="33" borderId="58" xfId="487" applyFont="1" applyFill="1" applyBorder="1" applyAlignment="1">
      <alignment horizontal="left" vertical="center" wrapText="1"/>
      <protection locked="0"/>
    </xf>
    <xf numFmtId="0" fontId="84" fillId="33" borderId="10" xfId="0" applyFont="1" applyFill="1" applyBorder="1" applyAlignment="1" applyProtection="1">
      <alignment horizontal="left" vertical="center" wrapText="1"/>
      <protection locked="0"/>
    </xf>
    <xf numFmtId="0" fontId="84"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4" fillId="33" borderId="58" xfId="0" applyFont="1" applyFill="1" applyBorder="1" applyAlignment="1" applyProtection="1">
      <alignment horizontal="center" vertical="center"/>
      <protection hidden="1"/>
    </xf>
    <xf numFmtId="0" fontId="14" fillId="33" borderId="10" xfId="0" applyFont="1" applyFill="1" applyBorder="1" applyAlignment="1" applyProtection="1">
      <alignment horizontal="center" vertical="center"/>
      <protection hidden="1"/>
    </xf>
    <xf numFmtId="0" fontId="14" fillId="33" borderId="37" xfId="0" applyFont="1" applyFill="1" applyBorder="1" applyAlignment="1" applyProtection="1">
      <alignment horizontal="center" vertical="center"/>
      <protection hidden="1"/>
    </xf>
    <xf numFmtId="49" fontId="16" fillId="33" borderId="34" xfId="0" applyNumberFormat="1" applyFont="1" applyFill="1" applyBorder="1" applyAlignment="1" applyProtection="1">
      <alignment horizontal="left" vertical="center" wrapText="1"/>
      <protection locked="0"/>
    </xf>
    <xf numFmtId="49" fontId="16" fillId="33" borderId="27" xfId="0" applyNumberFormat="1" applyFont="1" applyFill="1" applyBorder="1" applyAlignment="1" applyProtection="1">
      <alignment horizontal="left" vertical="center" wrapText="1"/>
      <protection locked="0"/>
    </xf>
    <xf numFmtId="49" fontId="16" fillId="33" borderId="59" xfId="0" applyNumberFormat="1" applyFont="1" applyFill="1" applyBorder="1" applyAlignment="1" applyProtection="1">
      <alignment horizontal="left" vertical="center" wrapText="1"/>
      <protection locked="0"/>
    </xf>
    <xf numFmtId="49" fontId="16" fillId="33" borderId="58" xfId="0" applyNumberFormat="1" applyFont="1" applyFill="1" applyBorder="1" applyAlignment="1" applyProtection="1">
      <alignment horizontal="left" vertical="center" wrapText="1"/>
      <protection locked="0"/>
    </xf>
    <xf numFmtId="49" fontId="16" fillId="33" borderId="10" xfId="0" applyNumberFormat="1" applyFont="1" applyFill="1" applyBorder="1" applyAlignment="1" applyProtection="1">
      <alignment horizontal="left" vertical="center" wrapText="1"/>
      <protection locked="0"/>
    </xf>
    <xf numFmtId="49" fontId="16" fillId="33" borderId="37" xfId="0" applyNumberFormat="1" applyFont="1" applyFill="1" applyBorder="1" applyAlignment="1" applyProtection="1">
      <alignment horizontal="left" vertical="center" wrapText="1"/>
      <protection locked="0"/>
    </xf>
    <xf numFmtId="0" fontId="15" fillId="33" borderId="0" xfId="0" applyFont="1" applyFill="1" applyAlignment="1" applyProtection="1">
      <alignment horizontal="center" vertical="center" wrapText="1"/>
      <protection hidden="1"/>
    </xf>
    <xf numFmtId="0" fontId="16" fillId="33" borderId="60" xfId="0" applyFont="1" applyFill="1" applyBorder="1" applyAlignment="1" applyProtection="1">
      <alignment horizontal="left" vertical="center" wrapText="1"/>
      <protection locked="0"/>
    </xf>
    <xf numFmtId="0" fontId="16" fillId="33" borderId="28" xfId="0" applyFont="1" applyFill="1" applyBorder="1" applyAlignment="1" applyProtection="1">
      <alignment horizontal="left" vertical="center" wrapText="1"/>
      <protection locked="0"/>
    </xf>
    <xf numFmtId="0" fontId="16" fillId="33" borderId="53" xfId="0" applyFont="1" applyFill="1" applyBorder="1" applyAlignment="1" applyProtection="1">
      <alignment horizontal="left" vertical="center" wrapText="1"/>
      <protection locked="0"/>
    </xf>
    <xf numFmtId="0" fontId="25" fillId="0" borderId="28" xfId="487" applyFont="1" applyFill="1" applyBorder="1" applyAlignment="1" applyProtection="1">
      <alignment horizontal="center" vertical="center" wrapText="1"/>
      <protection hidden="1"/>
    </xf>
    <xf numFmtId="0" fontId="25" fillId="33" borderId="0" xfId="487" applyFont="1" applyFill="1" applyBorder="1" applyAlignment="1">
      <alignment horizontal="center"/>
      <protection locked="0"/>
    </xf>
    <xf numFmtId="49" fontId="86" fillId="33" borderId="58" xfId="487" applyNumberFormat="1" applyFont="1" applyFill="1" applyBorder="1" applyAlignment="1">
      <alignment horizontal="left" vertical="center" wrapText="1"/>
      <protection locked="0"/>
    </xf>
    <xf numFmtId="49" fontId="86" fillId="33" borderId="10" xfId="487" applyNumberFormat="1" applyFont="1" applyFill="1" applyBorder="1" applyAlignment="1">
      <alignment horizontal="left" vertical="center" wrapText="1"/>
      <protection locked="0"/>
    </xf>
    <xf numFmtId="49" fontId="86" fillId="33" borderId="37" xfId="487" applyNumberFormat="1" applyFont="1" applyFill="1" applyBorder="1" applyAlignment="1">
      <alignment horizontal="left" vertical="center" wrapText="1"/>
      <protection locked="0"/>
    </xf>
    <xf numFmtId="0" fontId="15" fillId="33" borderId="27" xfId="0" applyFont="1" applyFill="1" applyBorder="1" applyAlignment="1" applyProtection="1">
      <alignment horizontal="center" vertical="top" wrapText="1"/>
      <protection hidden="1"/>
    </xf>
    <xf numFmtId="0" fontId="15" fillId="33" borderId="42" xfId="0" applyFont="1" applyFill="1" applyBorder="1" applyAlignment="1" applyProtection="1">
      <alignment horizontal="right" vertical="center"/>
      <protection hidden="1"/>
    </xf>
    <xf numFmtId="0" fontId="15" fillId="33" borderId="29" xfId="0" applyFont="1" applyFill="1" applyBorder="1" applyAlignment="1" applyProtection="1">
      <alignment horizontal="right" vertical="center"/>
      <protection hidden="1"/>
    </xf>
    <xf numFmtId="49" fontId="85" fillId="33" borderId="58" xfId="487" applyNumberFormat="1" applyFont="1" applyFill="1" applyBorder="1" applyAlignment="1">
      <alignment horizontal="left" vertical="center" wrapText="1"/>
      <protection locked="0"/>
    </xf>
    <xf numFmtId="49" fontId="86" fillId="33" borderId="10" xfId="0" applyNumberFormat="1" applyFont="1" applyFill="1" applyBorder="1" applyAlignment="1" applyProtection="1">
      <alignment horizontal="left" vertical="center" wrapText="1"/>
      <protection locked="0"/>
    </xf>
    <xf numFmtId="49" fontId="86" fillId="33" borderId="37" xfId="0" applyNumberFormat="1" applyFont="1" applyFill="1" applyBorder="1" applyAlignment="1" applyProtection="1">
      <alignment horizontal="left" vertical="center" wrapText="1"/>
      <protection locked="0"/>
    </xf>
    <xf numFmtId="9" fontId="16" fillId="33" borderId="58" xfId="0" applyNumberFormat="1" applyFont="1" applyFill="1" applyBorder="1" applyAlignment="1" applyProtection="1">
      <alignment horizontal="left" vertical="center"/>
      <protection locked="0"/>
    </xf>
    <xf numFmtId="9" fontId="16" fillId="33" borderId="37" xfId="0" applyNumberFormat="1" applyFont="1" applyFill="1" applyBorder="1" applyAlignment="1" applyProtection="1">
      <alignment horizontal="left" vertical="center"/>
      <protection locked="0"/>
    </xf>
    <xf numFmtId="0" fontId="85" fillId="0" borderId="34" xfId="487" applyFont="1" applyFill="1" applyBorder="1" applyAlignment="1" applyProtection="1">
      <alignment horizontal="left" vertical="center" wrapText="1"/>
    </xf>
    <xf numFmtId="0" fontId="85" fillId="0" borderId="27" xfId="487" applyFont="1" applyFill="1" applyBorder="1" applyAlignment="1" applyProtection="1">
      <alignment horizontal="left" vertical="center" wrapText="1"/>
    </xf>
    <xf numFmtId="0" fontId="85" fillId="0" borderId="59" xfId="487" applyFont="1" applyFill="1" applyBorder="1" applyAlignment="1" applyProtection="1">
      <alignment horizontal="left" vertical="center" wrapText="1"/>
    </xf>
    <xf numFmtId="0" fontId="24" fillId="0" borderId="27" xfId="487" applyFont="1" applyFill="1" applyBorder="1" applyAlignment="1" applyProtection="1">
      <alignment horizontal="center"/>
      <protection hidden="1"/>
    </xf>
    <xf numFmtId="0" fontId="22" fillId="0" borderId="27" xfId="487" applyFont="1" applyFill="1" applyBorder="1" applyAlignment="1" applyProtection="1">
      <alignment horizontal="center" wrapText="1"/>
      <protection hidden="1"/>
    </xf>
    <xf numFmtId="0" fontId="18" fillId="33" borderId="0" xfId="0" applyFont="1" applyFill="1" applyAlignment="1">
      <alignment horizontal="center" wrapText="1"/>
    </xf>
    <xf numFmtId="0" fontId="18" fillId="33" borderId="32" xfId="0" applyFont="1" applyFill="1" applyBorder="1" applyAlignment="1" applyProtection="1">
      <alignment horizontal="center" vertical="center"/>
      <protection hidden="1"/>
    </xf>
    <xf numFmtId="0" fontId="18" fillId="33" borderId="45" xfId="0" applyFont="1" applyFill="1" applyBorder="1" applyAlignment="1" applyProtection="1">
      <alignment horizontal="center" vertical="center"/>
      <protection hidden="1"/>
    </xf>
    <xf numFmtId="0" fontId="25" fillId="0" borderId="0" xfId="487" applyFont="1" applyFill="1" applyBorder="1" applyAlignment="1" applyProtection="1">
      <alignment horizontal="center" vertical="center" wrapText="1"/>
      <protection hidden="1"/>
    </xf>
    <xf numFmtId="0" fontId="16" fillId="33" borderId="58" xfId="0" applyFont="1" applyFill="1" applyBorder="1" applyAlignment="1" applyProtection="1">
      <alignment horizontal="left" vertical="center" wrapText="1"/>
      <protection locked="0"/>
    </xf>
    <xf numFmtId="0" fontId="16" fillId="33" borderId="37" xfId="0" applyFont="1" applyFill="1" applyBorder="1" applyAlignment="1" applyProtection="1">
      <alignment horizontal="left" vertical="center" wrapText="1"/>
      <protection locked="0"/>
    </xf>
    <xf numFmtId="0" fontId="16" fillId="33" borderId="10" xfId="0" applyFont="1" applyFill="1" applyBorder="1" applyAlignment="1">
      <alignment horizontal="center" vertical="center"/>
    </xf>
    <xf numFmtId="0" fontId="12" fillId="33" borderId="10" xfId="0" applyFont="1" applyFill="1" applyBorder="1" applyAlignment="1">
      <alignment horizontal="left" vertical="center" wrapText="1"/>
    </xf>
    <xf numFmtId="0" fontId="16" fillId="0" borderId="58" xfId="0" applyFont="1" applyBorder="1" applyAlignment="1" applyProtection="1">
      <alignment horizontal="left" wrapText="1"/>
      <protection locked="0"/>
    </xf>
    <xf numFmtId="0" fontId="16" fillId="0" borderId="10" xfId="0" applyFont="1" applyBorder="1" applyAlignment="1" applyProtection="1">
      <alignment horizontal="left" wrapText="1"/>
      <protection locked="0"/>
    </xf>
    <xf numFmtId="0" fontId="16" fillId="0" borderId="37" xfId="0" applyFont="1" applyBorder="1" applyAlignment="1" applyProtection="1">
      <alignment horizontal="left" wrapText="1"/>
      <protection locked="0"/>
    </xf>
    <xf numFmtId="0" fontId="10" fillId="33" borderId="27" xfId="0" applyFont="1" applyFill="1" applyBorder="1" applyAlignment="1" applyProtection="1">
      <alignment horizontal="center" wrapText="1"/>
      <protection hidden="1"/>
    </xf>
    <xf numFmtId="0" fontId="26" fillId="33" borderId="48" xfId="570" applyFont="1" applyFill="1" applyBorder="1" applyAlignment="1">
      <alignment horizontal="left" vertical="top" wrapText="1"/>
    </xf>
    <xf numFmtId="0" fontId="26" fillId="33" borderId="49" xfId="570" applyFont="1" applyFill="1" applyBorder="1" applyAlignment="1">
      <alignment horizontal="left" vertical="top" wrapText="1"/>
    </xf>
    <xf numFmtId="0" fontId="26" fillId="33" borderId="11" xfId="570" applyFont="1" applyFill="1" applyBorder="1" applyAlignment="1">
      <alignment horizontal="left" vertical="top" wrapText="1"/>
    </xf>
    <xf numFmtId="0" fontId="13" fillId="33" borderId="15" xfId="0" applyFont="1" applyFill="1" applyBorder="1" applyAlignment="1">
      <alignment horizontal="center" vertical="center" wrapText="1"/>
    </xf>
    <xf numFmtId="0" fontId="13" fillId="33" borderId="32" xfId="0" applyFont="1" applyFill="1" applyBorder="1" applyAlignment="1">
      <alignment horizontal="center" vertical="center" wrapText="1"/>
    </xf>
    <xf numFmtId="0" fontId="7" fillId="33" borderId="45" xfId="0" applyFont="1" applyFill="1" applyBorder="1" applyAlignment="1">
      <alignment horizontal="center"/>
    </xf>
    <xf numFmtId="0" fontId="10" fillId="33" borderId="0" xfId="0" applyFont="1" applyFill="1" applyAlignment="1">
      <alignment horizontal="center"/>
    </xf>
    <xf numFmtId="0" fontId="26" fillId="33" borderId="0" xfId="0" applyFont="1" applyFill="1" applyAlignment="1">
      <alignment horizontal="center" vertical="center" wrapText="1"/>
    </xf>
    <xf numFmtId="0" fontId="26" fillId="33" borderId="57" xfId="0" applyFont="1" applyFill="1" applyBorder="1" applyAlignment="1">
      <alignment horizontal="center" vertical="center" wrapText="1"/>
    </xf>
    <xf numFmtId="0" fontId="26" fillId="33" borderId="48" xfId="570" applyFont="1" applyFill="1" applyBorder="1" applyAlignment="1">
      <alignment horizontal="center" vertical="top" wrapText="1"/>
    </xf>
    <xf numFmtId="0" fontId="26" fillId="33" borderId="49" xfId="570" applyFont="1" applyFill="1" applyBorder="1" applyAlignment="1">
      <alignment horizontal="center" vertical="top" wrapText="1"/>
    </xf>
    <xf numFmtId="0" fontId="26" fillId="33" borderId="11" xfId="570" applyFont="1" applyFill="1" applyBorder="1" applyAlignment="1">
      <alignment horizontal="center" vertical="top" wrapText="1"/>
    </xf>
    <xf numFmtId="168" fontId="26" fillId="33" borderId="48" xfId="570" applyNumberFormat="1" applyFont="1" applyFill="1" applyBorder="1" applyAlignment="1">
      <alignment horizontal="center" vertical="top" wrapText="1"/>
    </xf>
    <xf numFmtId="168" fontId="26" fillId="33" borderId="49" xfId="570" applyNumberFormat="1" applyFont="1" applyFill="1" applyBorder="1" applyAlignment="1">
      <alignment horizontal="center" vertical="top" wrapText="1"/>
    </xf>
    <xf numFmtId="168" fontId="26" fillId="33" borderId="11" xfId="570" applyNumberFormat="1" applyFont="1" applyFill="1" applyBorder="1" applyAlignment="1">
      <alignment horizontal="center" vertical="top" wrapText="1"/>
    </xf>
    <xf numFmtId="2" fontId="26" fillId="33" borderId="48" xfId="570" applyNumberFormat="1" applyFont="1" applyFill="1" applyBorder="1" applyAlignment="1">
      <alignment horizontal="center" vertical="top" wrapText="1"/>
    </xf>
    <xf numFmtId="2" fontId="26" fillId="33" borderId="49" xfId="570" applyNumberFormat="1" applyFont="1" applyFill="1" applyBorder="1" applyAlignment="1">
      <alignment horizontal="center" vertical="top" wrapText="1"/>
    </xf>
    <xf numFmtId="2" fontId="26" fillId="33" borderId="11" xfId="570" applyNumberFormat="1" applyFont="1" applyFill="1" applyBorder="1" applyAlignment="1">
      <alignment horizontal="center" vertical="top" wrapText="1"/>
    </xf>
    <xf numFmtId="0" fontId="26" fillId="0" borderId="48" xfId="570" applyFont="1" applyBorder="1" applyAlignment="1">
      <alignment horizontal="center" vertical="top" wrapText="1"/>
    </xf>
    <xf numFmtId="0" fontId="26" fillId="0" borderId="49" xfId="570" applyFont="1" applyBorder="1" applyAlignment="1">
      <alignment horizontal="center" vertical="top" wrapText="1"/>
    </xf>
    <xf numFmtId="0" fontId="26" fillId="0" borderId="11" xfId="570" applyFont="1" applyBorder="1" applyAlignment="1">
      <alignment horizontal="center" vertical="top" wrapText="1"/>
    </xf>
    <xf numFmtId="168" fontId="26" fillId="0" borderId="48" xfId="570" applyNumberFormat="1" applyFont="1" applyBorder="1" applyAlignment="1">
      <alignment horizontal="center" vertical="top" wrapText="1"/>
    </xf>
    <xf numFmtId="168" fontId="26" fillId="0" borderId="49" xfId="570" applyNumberFormat="1" applyFont="1" applyBorder="1" applyAlignment="1">
      <alignment horizontal="center" vertical="top" wrapText="1"/>
    </xf>
    <xf numFmtId="168" fontId="26" fillId="0" borderId="11" xfId="570" applyNumberFormat="1" applyFont="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0" fontId="48" fillId="33" borderId="38" xfId="487" applyFont="1" applyFill="1" applyBorder="1" applyAlignment="1">
      <alignment horizontal="center"/>
      <protection locked="0"/>
    </xf>
    <xf numFmtId="0" fontId="48" fillId="33" borderId="0" xfId="487" applyFont="1" applyFill="1" applyBorder="1" applyAlignment="1">
      <alignment horizontal="center"/>
      <protection locked="0"/>
    </xf>
    <xf numFmtId="0" fontId="98" fillId="0" borderId="57" xfId="0" applyFont="1" applyBorder="1" applyAlignment="1" applyProtection="1">
      <alignment horizontal="left" vertical="center" wrapText="1"/>
      <protection hidden="1"/>
    </xf>
    <xf numFmtId="0" fontId="12" fillId="33" borderId="27" xfId="0" applyFont="1" applyFill="1" applyBorder="1" applyAlignment="1" applyProtection="1">
      <alignment horizontal="center" vertical="center" wrapText="1"/>
      <protection hidden="1"/>
    </xf>
    <xf numFmtId="0" fontId="12"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2" fillId="33" borderId="0" xfId="487" applyFont="1" applyFill="1" applyBorder="1" applyAlignment="1">
      <alignment horizontal="center" vertical="center"/>
      <protection locked="0"/>
    </xf>
    <xf numFmtId="0" fontId="34"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7"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1867">
    <cellStyle name="20 % - Akzent1" xfId="610" builtinId="30" customBuiltin="1"/>
    <cellStyle name="20 % - Akzent2" xfId="614" builtinId="34" customBuiltin="1"/>
    <cellStyle name="20 % - Akzent3" xfId="618" builtinId="38" customBuiltin="1"/>
    <cellStyle name="20 % - Akzent4" xfId="622" builtinId="42" customBuiltin="1"/>
    <cellStyle name="20 % - Akzent5" xfId="626" builtinId="46" customBuiltin="1"/>
    <cellStyle name="20 % - Akzent6" xfId="630" builtinId="50" customBuiltin="1"/>
    <cellStyle name="20% - Accent1 2" xfId="1" xr:uid="{00000000-0005-0000-0000-000000000000}"/>
    <cellStyle name="20% - Accent1 2 2" xfId="1093" xr:uid="{29BEB250-8E52-4648-ACC8-19C6C894BBCE}"/>
    <cellStyle name="20% - Accent1 2 2 2" xfId="1216" xr:uid="{3AD6363D-5E09-4237-87DA-5EAEE190C286}"/>
    <cellStyle name="20% - Accent1 2 3" xfId="1169" xr:uid="{38F86EA1-6F3B-439D-9566-418309BECE19}"/>
    <cellStyle name="20% - Accent1 2 4" xfId="1013" xr:uid="{8A71615A-93C6-43F0-BC33-F8C47CB79F42}"/>
    <cellStyle name="20% - Accent1 2 5" xfId="1288" xr:uid="{B00EBDF7-8ADF-4CFD-ADB5-80440EF066DF}"/>
    <cellStyle name="20% - Accent1 3" xfId="1263" xr:uid="{CDB9BC88-6DC0-432E-A720-C8C825B93BEA}"/>
    <cellStyle name="20% - Accent2 2" xfId="2" xr:uid="{00000000-0005-0000-0000-000001000000}"/>
    <cellStyle name="20% - Accent2 2 2" xfId="1094" xr:uid="{7DB7EA2B-459D-4D2B-B08B-F39287731959}"/>
    <cellStyle name="20% - Accent2 2 2 2" xfId="1217" xr:uid="{896BE4A8-0F90-465D-9A64-2D0D8D590CB4}"/>
    <cellStyle name="20% - Accent2 2 3" xfId="1170" xr:uid="{000BE6C3-71D2-4DAC-8BB0-E9D1161CCD0C}"/>
    <cellStyle name="20% - Accent2 2 4" xfId="1014" xr:uid="{9880F183-8066-43A9-99FD-04536C118A3D}"/>
    <cellStyle name="20% - Accent2 2 5" xfId="1289" xr:uid="{C682E41C-76E1-4DBC-AA2F-24EA6786ABD6}"/>
    <cellStyle name="20% - Accent2 3" xfId="1266" xr:uid="{EC8CA11D-BDA2-4123-AC7E-2FB7A32C0FD9}"/>
    <cellStyle name="20% - Accent3 2" xfId="3" xr:uid="{00000000-0005-0000-0000-000002000000}"/>
    <cellStyle name="20% - Accent3 2 2" xfId="1095" xr:uid="{F0AD5AC1-91C3-4AA6-8AE6-848F6BB0FF64}"/>
    <cellStyle name="20% - Accent3 2 2 2" xfId="1218" xr:uid="{F4E1308C-F245-40CD-A421-0DD5273EF72C}"/>
    <cellStyle name="20% - Accent3 2 3" xfId="1171" xr:uid="{8308F637-9FC2-4BBF-B795-53B4F75E9881}"/>
    <cellStyle name="20% - Accent3 2 4" xfId="1015" xr:uid="{FF7A240A-A879-4315-8A29-F8BED390EBC8}"/>
    <cellStyle name="20% - Accent3 2 5" xfId="1290" xr:uid="{356404B4-0447-4F8C-B880-C018CAA2E8B8}"/>
    <cellStyle name="20% - Accent3 3" xfId="1269" xr:uid="{C4239E3F-34F5-4B02-8D9E-9A9FC66D4687}"/>
    <cellStyle name="20% - Accent4 2" xfId="4" xr:uid="{00000000-0005-0000-0000-000003000000}"/>
    <cellStyle name="20% - Accent4 2 2" xfId="1096" xr:uid="{0C45E9B5-9C8F-4ADE-85FD-4DA7E0A3E3A6}"/>
    <cellStyle name="20% - Accent4 2 2 2" xfId="1219" xr:uid="{6765D770-C608-48FF-91F9-87EB352AB976}"/>
    <cellStyle name="20% - Accent4 2 3" xfId="1172" xr:uid="{CEE6F4CF-D261-4F72-894C-FAC69EB48B39}"/>
    <cellStyle name="20% - Accent4 2 4" xfId="1016" xr:uid="{753E4F16-1359-4CA4-AF4C-551EB8D2AFF4}"/>
    <cellStyle name="20% - Accent4 2 5" xfId="1291" xr:uid="{40913ECF-B333-4416-B00A-460E36532887}"/>
    <cellStyle name="20% - Accent4 3" xfId="1272" xr:uid="{F5B439E0-EF85-4769-B548-2BD00A37F84E}"/>
    <cellStyle name="20% - Accent5 2" xfId="5" xr:uid="{00000000-0005-0000-0000-000004000000}"/>
    <cellStyle name="20% - Accent5 2 2" xfId="1097" xr:uid="{30F432B4-7A0D-46E7-A831-971F4E0EBAD5}"/>
    <cellStyle name="20% - Accent5 2 2 2" xfId="1220" xr:uid="{B6A0A6B0-BCF3-43FD-9B9C-3B0E236BD169}"/>
    <cellStyle name="20% - Accent5 2 3" xfId="1173" xr:uid="{4F20E9CB-2F04-429A-BABB-DD02BA07B272}"/>
    <cellStyle name="20% - Accent5 2 4" xfId="1017" xr:uid="{61ABBAFB-5C9D-4C8E-A91D-2EFA2E9E50D2}"/>
    <cellStyle name="20% - Accent5 2 5" xfId="1292" xr:uid="{83746A3A-13B4-4F9D-8C7D-EF3AE26B218F}"/>
    <cellStyle name="20% - Accent5 3" xfId="1275" xr:uid="{05EB6D7A-DC44-4C94-A622-9032E9987986}"/>
    <cellStyle name="20% - Accent6 2" xfId="6" xr:uid="{00000000-0005-0000-0000-000005000000}"/>
    <cellStyle name="20% - Accent6 2 2" xfId="1098" xr:uid="{BBD2E287-C2DD-44A1-A8C2-9243CF1FA0C4}"/>
    <cellStyle name="20% - Accent6 2 2 2" xfId="1221" xr:uid="{959D982D-14AA-487C-A1D6-1290E3DB251E}"/>
    <cellStyle name="20% - Accent6 2 3" xfId="1174" xr:uid="{5D9029DE-DC58-40CF-850C-20AEAA2F84A0}"/>
    <cellStyle name="20% - Accent6 2 4" xfId="1018" xr:uid="{0C68C66E-51D0-4563-9E31-C1E3658BB5FC}"/>
    <cellStyle name="20% - Accent6 2 5" xfId="1293" xr:uid="{FBD93A50-DD05-4768-B439-26DF10206C11}"/>
    <cellStyle name="20% - Accent6 3" xfId="1278" xr:uid="{8F84AA92-D47B-478C-A4A2-5B34C1806BC5}"/>
    <cellStyle name="40 % - Akzent1" xfId="611" builtinId="31" customBuiltin="1"/>
    <cellStyle name="40 % - Akzent2" xfId="615" builtinId="35" customBuiltin="1"/>
    <cellStyle name="40 % - Akzent3" xfId="619" builtinId="39" customBuiltin="1"/>
    <cellStyle name="40 % - Akzent4" xfId="623" builtinId="43" customBuiltin="1"/>
    <cellStyle name="40 % - Akzent5" xfId="627" builtinId="47" customBuiltin="1"/>
    <cellStyle name="40 % - Akzent6" xfId="631" builtinId="51" customBuiltin="1"/>
    <cellStyle name="40% - Accent1 2" xfId="7" xr:uid="{00000000-0005-0000-0000-000006000000}"/>
    <cellStyle name="40% - Accent1 2 2" xfId="1099" xr:uid="{946B6336-135E-46B0-B45B-48BD50C86009}"/>
    <cellStyle name="40% - Accent1 2 2 2" xfId="1222" xr:uid="{A355DBF1-3301-453B-9180-ECDC67757787}"/>
    <cellStyle name="40% - Accent1 2 3" xfId="1175" xr:uid="{84364E16-5D61-44EF-BAD2-510B657A1218}"/>
    <cellStyle name="40% - Accent1 2 4" xfId="1019" xr:uid="{3A24F627-74B9-4001-B384-3D69073F1D8C}"/>
    <cellStyle name="40% - Accent1 2 5" xfId="1294" xr:uid="{FB9D5F80-D9DD-443F-A1DE-FB9BED419079}"/>
    <cellStyle name="40% - Accent1 3" xfId="1264" xr:uid="{5ED20E39-0E77-4D6B-BD95-145FB81D4010}"/>
    <cellStyle name="40% - Accent2 2" xfId="8" xr:uid="{00000000-0005-0000-0000-000007000000}"/>
    <cellStyle name="40% - Accent2 2 2" xfId="1100" xr:uid="{D1592A45-E27E-4A33-91EE-BD7442B5B2B9}"/>
    <cellStyle name="40% - Accent2 2 2 2" xfId="1223" xr:uid="{5872C252-89E9-47D4-9366-A487D80A6D3D}"/>
    <cellStyle name="40% - Accent2 2 3" xfId="1176" xr:uid="{759574DA-5F1F-442D-96D1-B4766F719A44}"/>
    <cellStyle name="40% - Accent2 2 4" xfId="1020" xr:uid="{05D327E9-9C2F-478D-B9DB-16DE08340183}"/>
    <cellStyle name="40% - Accent2 2 5" xfId="1295" xr:uid="{68591F71-6337-47C5-A2D3-B3947B8D4158}"/>
    <cellStyle name="40% - Accent2 3" xfId="1267" xr:uid="{B8F0466F-2C9A-461A-9E87-EE94FE941134}"/>
    <cellStyle name="40% - Accent3 2" xfId="9" xr:uid="{00000000-0005-0000-0000-000008000000}"/>
    <cellStyle name="40% - Accent3 2 2" xfId="1101" xr:uid="{FE8B3B54-5856-4081-9120-ADD5D8ECED99}"/>
    <cellStyle name="40% - Accent3 2 2 2" xfId="1224" xr:uid="{20E32CE1-D74C-4B45-A636-A83360E2282D}"/>
    <cellStyle name="40% - Accent3 2 3" xfId="1177" xr:uid="{9AB5EFE0-5CE9-40C9-B0AE-361B081CFC04}"/>
    <cellStyle name="40% - Accent3 2 4" xfId="1021" xr:uid="{52C2F5A8-2649-4450-8269-67A8E4AA0658}"/>
    <cellStyle name="40% - Accent3 2 5" xfId="1296" xr:uid="{9F2BE2FF-AEE4-4FA5-BA68-1221A866AF30}"/>
    <cellStyle name="40% - Accent3 3" xfId="1270" xr:uid="{024CF598-E141-420E-8DB1-A8920E35B8C1}"/>
    <cellStyle name="40% - Accent4 2" xfId="10" xr:uid="{00000000-0005-0000-0000-000009000000}"/>
    <cellStyle name="40% - Accent4 2 2" xfId="1102" xr:uid="{7E752221-F596-42EF-BA5A-09ADC7F8CD2C}"/>
    <cellStyle name="40% - Accent4 2 2 2" xfId="1225" xr:uid="{126F56C2-597A-4366-A13F-C19C4623D15E}"/>
    <cellStyle name="40% - Accent4 2 3" xfId="1178" xr:uid="{D81E527F-1CFD-4B4F-96D8-12602E1F58A1}"/>
    <cellStyle name="40% - Accent4 2 4" xfId="1022" xr:uid="{655F116C-98B0-4685-98E3-C48B0DF9758D}"/>
    <cellStyle name="40% - Accent4 2 5" xfId="1297" xr:uid="{F597F2E5-523B-4B02-BD81-47AFA39C4EAA}"/>
    <cellStyle name="40% - Accent4 3" xfId="1273" xr:uid="{A489DC4A-6F3B-45AE-B7C7-59318664873D}"/>
    <cellStyle name="40% - Accent5 2" xfId="11" xr:uid="{00000000-0005-0000-0000-00000A000000}"/>
    <cellStyle name="40% - Accent5 2 2" xfId="1103" xr:uid="{1FA7D55F-B874-4666-BA55-570E66D0E346}"/>
    <cellStyle name="40% - Accent5 2 2 2" xfId="1226" xr:uid="{4073A804-7B40-410D-B59C-AF8435F6A342}"/>
    <cellStyle name="40% - Accent5 2 3" xfId="1179" xr:uid="{7145945B-FAD7-453A-92B7-DD1E9CD0C5AA}"/>
    <cellStyle name="40% - Accent5 2 4" xfId="1023" xr:uid="{8E5010AB-C245-4606-B8C9-42E78AF98DC0}"/>
    <cellStyle name="40% - Accent5 2 5" xfId="1298" xr:uid="{18AC1A98-C3A3-4004-BBB5-469A94C6F4AD}"/>
    <cellStyle name="40% - Accent5 3" xfId="1276" xr:uid="{FA465E39-E833-4AB9-8A0E-BA70D373DFA5}"/>
    <cellStyle name="40% - Accent6 2" xfId="12" xr:uid="{00000000-0005-0000-0000-00000B000000}"/>
    <cellStyle name="40% - Accent6 2 2" xfId="1104" xr:uid="{0099C05F-DE3C-49D4-8B31-BA86220BFC42}"/>
    <cellStyle name="40% - Accent6 2 2 2" xfId="1227" xr:uid="{52CEDD0F-3D91-4A4E-B18A-22EAA584103D}"/>
    <cellStyle name="40% - Accent6 2 3" xfId="1180" xr:uid="{A653D34B-3A5F-463A-87E4-6E9E114DB782}"/>
    <cellStyle name="40% - Accent6 2 4" xfId="1024" xr:uid="{71EF2A0A-BCE4-4231-A194-74B0AA4ED07C}"/>
    <cellStyle name="40% - Accent6 2 5" xfId="1299" xr:uid="{93EFCE3D-22E6-43A2-9777-DBAF3F609424}"/>
    <cellStyle name="40% - Accent6 3" xfId="1279" xr:uid="{392FC364-587F-46E2-8275-7264F89FCA22}"/>
    <cellStyle name="60 % - Akzent1" xfId="612" builtinId="32" customBuiltin="1"/>
    <cellStyle name="60 % - Akzent2" xfId="616" builtinId="36" customBuiltin="1"/>
    <cellStyle name="60 % - Akzent3" xfId="620" builtinId="40" customBuiltin="1"/>
    <cellStyle name="60 % - Akzent4" xfId="624" builtinId="44" customBuiltin="1"/>
    <cellStyle name="60 % - Akzent5" xfId="628" builtinId="48" customBuiltin="1"/>
    <cellStyle name="60 % - Akzent6" xfId="632" builtinId="52" customBuiltin="1"/>
    <cellStyle name="60% - Accent1 2" xfId="13" xr:uid="{00000000-0005-0000-0000-00000C000000}"/>
    <cellStyle name="60% - Accent1 2 2" xfId="1105" xr:uid="{675CCFDC-F06F-48C1-BB22-8A34AAF12C8D}"/>
    <cellStyle name="60% - Accent1 2 3" xfId="1025" xr:uid="{7F9344E0-DFA7-4508-AEA1-3EBD78A976B0}"/>
    <cellStyle name="60% - Accent1 3" xfId="1265" xr:uid="{2816EFC1-BB50-4132-80D3-A18CC67FBD27}"/>
    <cellStyle name="60% - Accent2 2" xfId="14" xr:uid="{00000000-0005-0000-0000-00000D000000}"/>
    <cellStyle name="60% - Accent2 2 2" xfId="1106" xr:uid="{2A8492A6-B922-4CD1-8AA2-D4C12A6EC630}"/>
    <cellStyle name="60% - Accent2 2 3" xfId="1026" xr:uid="{E70B750F-D68D-4CBF-A49D-0420E964C17C}"/>
    <cellStyle name="60% - Accent2 3" xfId="1268" xr:uid="{CE3C7D8D-325D-4844-8476-43A82565AD4B}"/>
    <cellStyle name="60% - Accent3 2" xfId="15" xr:uid="{00000000-0005-0000-0000-00000E000000}"/>
    <cellStyle name="60% - Accent3 2 2" xfId="1107" xr:uid="{48AD4053-F712-43DD-8AB8-8E10CAE2E15C}"/>
    <cellStyle name="60% - Accent3 2 3" xfId="1027" xr:uid="{4E2573FB-BFB8-4DB1-9DA3-F102406AD60A}"/>
    <cellStyle name="60% - Accent3 3" xfId="1271" xr:uid="{819A4E47-98EB-476B-BBB5-D8CE8AF845E0}"/>
    <cellStyle name="60% - Accent4 2" xfId="16" xr:uid="{00000000-0005-0000-0000-00000F000000}"/>
    <cellStyle name="60% - Accent4 2 2" xfId="1108" xr:uid="{1EF78E0D-1A88-427F-BCDE-FC74A723CA33}"/>
    <cellStyle name="60% - Accent4 2 3" xfId="1028" xr:uid="{8E294227-38F7-4C96-B551-21D28EC56190}"/>
    <cellStyle name="60% - Accent4 3" xfId="1274" xr:uid="{C313C271-D83D-494C-86E2-45D966CCC1A0}"/>
    <cellStyle name="60% - Accent5 2" xfId="17" xr:uid="{00000000-0005-0000-0000-000010000000}"/>
    <cellStyle name="60% - Accent5 2 2" xfId="1109" xr:uid="{3204B84A-75C9-4ABB-88BD-23B74D3A7FFE}"/>
    <cellStyle name="60% - Accent5 2 3" xfId="1029" xr:uid="{2B0D8CB2-554C-42AD-B299-53B725446AA5}"/>
    <cellStyle name="60% - Accent5 3" xfId="1277" xr:uid="{771173E5-0F52-4DB9-9588-A9251D799353}"/>
    <cellStyle name="60% - Accent6 2" xfId="18" xr:uid="{00000000-0005-0000-0000-000011000000}"/>
    <cellStyle name="60% - Accent6 2 2" xfId="1110" xr:uid="{142B9C3F-67AE-4518-B135-09662867ACBB}"/>
    <cellStyle name="60% - Accent6 2 3" xfId="1030" xr:uid="{DC14ADE5-45BA-4B34-814B-171959881E74}"/>
    <cellStyle name="60% - Accent6 3" xfId="1280" xr:uid="{7ACAAD18-6221-48A8-A231-E59DD7311C3A}"/>
    <cellStyle name="Accent1 2" xfId="19" xr:uid="{00000000-0005-0000-0000-000012000000}"/>
    <cellStyle name="Accent1 2 2" xfId="1111" xr:uid="{C0001B0A-75BD-4DF5-B5CE-6FCE57AF723E}"/>
    <cellStyle name="Accent1 2 3" xfId="1031" xr:uid="{6417BF05-9800-401C-9075-541AFBBFB311}"/>
    <cellStyle name="Accent2 2" xfId="20" xr:uid="{00000000-0005-0000-0000-000013000000}"/>
    <cellStyle name="Accent2 2 2" xfId="1112" xr:uid="{918EB679-A67E-426B-9413-3A2E41E27776}"/>
    <cellStyle name="Accent2 2 3" xfId="1032" xr:uid="{85E9CA0E-3155-4F48-BA65-05398F385785}"/>
    <cellStyle name="Accent3 2" xfId="21" xr:uid="{00000000-0005-0000-0000-000014000000}"/>
    <cellStyle name="Accent3 2 2" xfId="1113" xr:uid="{8A0E6CDA-4F51-40BF-83DB-E6892DD05C60}"/>
    <cellStyle name="Accent3 2 3" xfId="1033" xr:uid="{D1E83F8A-1178-47B9-BD3C-DD710F319F4B}"/>
    <cellStyle name="Accent4 2" xfId="22" xr:uid="{00000000-0005-0000-0000-000015000000}"/>
    <cellStyle name="Accent4 2 2" xfId="1114" xr:uid="{590B05DA-4B58-4665-88DB-3DD38CCB1790}"/>
    <cellStyle name="Accent4 2 3" xfId="1034" xr:uid="{4B3163F1-8C15-4D88-9C3E-2528C5BB755C}"/>
    <cellStyle name="Accent5 2" xfId="23" xr:uid="{00000000-0005-0000-0000-000016000000}"/>
    <cellStyle name="Accent5 2 2" xfId="1115" xr:uid="{CD397EFA-148D-4AB3-9D1A-12EA1A892E8F}"/>
    <cellStyle name="Accent5 2 3" xfId="1035" xr:uid="{488882B6-9AE6-4425-85CA-445A26D7DF8D}"/>
    <cellStyle name="Accent6 2" xfId="24" xr:uid="{00000000-0005-0000-0000-000017000000}"/>
    <cellStyle name="Accent6 2 2" xfId="1116" xr:uid="{82EBEAD0-B3F6-4200-9EE3-82B4487E6AD5}"/>
    <cellStyle name="Accent6 2 3" xfId="1036" xr:uid="{EA7BA9F3-A606-4A77-A31C-2653C8AB7EAA}"/>
    <cellStyle name="Akzent1" xfId="609" builtinId="29" customBuiltin="1"/>
    <cellStyle name="Akzent2" xfId="613" builtinId="33" customBuiltin="1"/>
    <cellStyle name="Akzent3" xfId="617" builtinId="37" customBuiltin="1"/>
    <cellStyle name="Akzent4" xfId="621" builtinId="41" customBuiltin="1"/>
    <cellStyle name="Akzent5" xfId="625" builtinId="45" customBuiltin="1"/>
    <cellStyle name="Akzent6" xfId="629" builtinId="49" customBuiltin="1"/>
    <cellStyle name="Ausgabe" xfId="602" builtinId="21" customBuiltin="1"/>
    <cellStyle name="Bad 2" xfId="25" xr:uid="{00000000-0005-0000-0000-000018000000}"/>
    <cellStyle name="Bad 2 2" xfId="1117" xr:uid="{9E4A7FCA-39C5-47E1-A706-340B7B545882}"/>
    <cellStyle name="Bad 3" xfId="26" xr:uid="{00000000-0005-0000-0000-000019000000}"/>
    <cellStyle name="Bad 3 2" xfId="1118" xr:uid="{9B5DB9B3-40C3-428A-A66F-2B782A2F31B6}"/>
    <cellStyle name="Bad 3 3" xfId="1037" xr:uid="{B0D1DDA1-0396-4777-8BA7-CC7AC3EBC4F9}"/>
    <cellStyle name="Berechnung" xfId="603" builtinId="22" customBuiltin="1"/>
    <cellStyle name="Calculation 2" xfId="27" xr:uid="{00000000-0005-0000-0000-00001A000000}"/>
    <cellStyle name="Calculation 2 2" xfId="1119" xr:uid="{A568D767-68E1-4A66-B6FD-C72F9FA13A2B}"/>
    <cellStyle name="Calculation 2 3" xfId="1038" xr:uid="{A322483C-738C-4E7E-998E-CB5FDD909AA0}"/>
    <cellStyle name="Check Cell 2" xfId="28" xr:uid="{00000000-0005-0000-0000-00001B000000}"/>
    <cellStyle name="Check Cell 2 2" xfId="1120" xr:uid="{1EB9E8F2-71F0-4DE8-AA88-E23F1EEC13AF}"/>
    <cellStyle name="Check Cell 2 3" xfId="1039" xr:uid="{1185A1F0-9DA0-44A9-98FB-14CA233B0632}"/>
    <cellStyle name="Comma" xfId="1011" xr:uid="{19F65D4A-8471-4D4B-A102-0F892783F0AF}"/>
    <cellStyle name="Comma [0]" xfId="1012" xr:uid="{F9261239-371A-481A-8DFC-0913CD4FE5CB}"/>
    <cellStyle name="Comma [0] 2" xfId="29" xr:uid="{00000000-0005-0000-0000-00001C000000}"/>
    <cellStyle name="Comma [0] 2 2" xfId="633" xr:uid="{F485B022-3EC1-4179-B653-0D695E88E96F}"/>
    <cellStyle name="Comma [0] 2 2 2" xfId="883" xr:uid="{C0082317-1FFD-49FE-AD10-5F42AB828AFB}"/>
    <cellStyle name="Comma [0] 2 2 3" xfId="1694" xr:uid="{3C8C6309-FD47-40E2-B11E-9452339A7272}"/>
    <cellStyle name="Comma [0] 2 3" xfId="1456" xr:uid="{7665CD6B-1C06-4E6B-99E8-4589989618B4}"/>
    <cellStyle name="Comma [0] 2 3 2" xfId="853" xr:uid="{102B323F-B890-4C0A-AB40-02F251159E4D}"/>
    <cellStyle name="Comma [0] 3" xfId="30" xr:uid="{00000000-0005-0000-0000-00001D000000}"/>
    <cellStyle name="Comma [0] 3 2" xfId="634" xr:uid="{3C1AD1B3-6C1A-40D1-8632-1F33216EE26D}"/>
    <cellStyle name="Comma [0] 3 3" xfId="1300" xr:uid="{28531D56-344C-4859-91A3-E49ECE4AE34E}"/>
    <cellStyle name="Comma [0] 4" xfId="31" xr:uid="{00000000-0005-0000-0000-00001E000000}"/>
    <cellStyle name="Comma [0] 4 2" xfId="1695" xr:uid="{D6583DD0-0E0E-4B39-BE4E-9DF3C1E03B5F}"/>
    <cellStyle name="Comma [0] 4 3" xfId="1578" xr:uid="{CEB8BCF9-956C-41F7-9EC5-7022F1607AFE}"/>
    <cellStyle name="Comma 10" xfId="32" xr:uid="{00000000-0005-0000-0000-00001F000000}"/>
    <cellStyle name="Comma 10 2" xfId="635" xr:uid="{8BC6AE6B-C719-4313-86BC-7541C3C9FAD2}"/>
    <cellStyle name="Comma 10 2 2" xfId="884" xr:uid="{221502B2-9E5A-452E-A75E-CCC24AD3AC41}"/>
    <cellStyle name="Comma 10 2 3" xfId="1696" xr:uid="{E03A6F4F-ED87-486F-8056-2AEA98422971}"/>
    <cellStyle name="Comma 10 3" xfId="1457" xr:uid="{E49FFB2C-42FC-4D5B-B28F-D597AC6CEF88}"/>
    <cellStyle name="Comma 10 3 2" xfId="1584" xr:uid="{BFB8DEB3-B9B3-41A2-A844-A09248B9CA9A}"/>
    <cellStyle name="Comma 100" xfId="33" xr:uid="{00000000-0005-0000-0000-000020000000}"/>
    <cellStyle name="Comma 100 2" xfId="1697" xr:uid="{3251B015-1EBA-4EAB-AD23-810B264AB6A8}"/>
    <cellStyle name="Comma 100 3" xfId="1000" xr:uid="{4D4ADC75-3823-44A0-AF82-E371263BE468}"/>
    <cellStyle name="Comma 101" xfId="34" xr:uid="{00000000-0005-0000-0000-000021000000}"/>
    <cellStyle name="Comma 101 2" xfId="1698" xr:uid="{670C8442-7FF1-4F5C-9119-F8B34F66EE4C}"/>
    <cellStyle name="Comma 101 3" xfId="1577" xr:uid="{D459940A-9275-4B31-B811-D9AD4B69843C}"/>
    <cellStyle name="Comma 102" xfId="35" xr:uid="{00000000-0005-0000-0000-000022000000}"/>
    <cellStyle name="Comma 102 2" xfId="1699" xr:uid="{12228089-5D8D-48A9-B0A8-25563B2D3FF6}"/>
    <cellStyle name="Comma 102 3" xfId="1583" xr:uid="{869ACCDE-CA21-424E-8D73-F5C313F3D3FF}"/>
    <cellStyle name="Comma 103" xfId="36" xr:uid="{00000000-0005-0000-0000-000023000000}"/>
    <cellStyle name="Comma 103 2" xfId="1700" xr:uid="{B81164A7-374D-4FF0-AC69-D0BF0BB48C40}"/>
    <cellStyle name="Comma 103 3" xfId="854" xr:uid="{A90F6BDD-94C0-4D10-95C3-661779E31718}"/>
    <cellStyle name="Comma 104" xfId="37" xr:uid="{00000000-0005-0000-0000-000024000000}"/>
    <cellStyle name="Comma 104 2" xfId="1701" xr:uid="{248EDB83-651A-42D7-998D-1CB3ACF060DD}"/>
    <cellStyle name="Comma 104 3" xfId="999" xr:uid="{9D3E28AB-09C1-4F92-8AC7-F5FA1EAC4B99}"/>
    <cellStyle name="Comma 105" xfId="38" xr:uid="{00000000-0005-0000-0000-000025000000}"/>
    <cellStyle name="Comma 105 2" xfId="1702" xr:uid="{B2E8AD3B-DE9C-4821-9B96-3050ED11CDFE}"/>
    <cellStyle name="Comma 105 3" xfId="855" xr:uid="{CF068F41-1B00-411E-AE75-4E36CA8BA15C}"/>
    <cellStyle name="Comma 106" xfId="39" xr:uid="{00000000-0005-0000-0000-000026000000}"/>
    <cellStyle name="Comma 106 2" xfId="1703" xr:uid="{753756A7-0224-4112-BA31-08DFC3DA0F05}"/>
    <cellStyle name="Comma 106 3" xfId="998" xr:uid="{DC2318D0-6DAB-464A-AB06-95F1C6391B6B}"/>
    <cellStyle name="Comma 107" xfId="40" xr:uid="{00000000-0005-0000-0000-000027000000}"/>
    <cellStyle name="Comma 107 2" xfId="1704" xr:uid="{43219DA6-78B6-4B02-BB8F-1945976DD10B}"/>
    <cellStyle name="Comma 107 3" xfId="856" xr:uid="{E999D466-8B0B-4894-A5AC-1CE2B0157EFB}"/>
    <cellStyle name="Comma 108" xfId="41" xr:uid="{00000000-0005-0000-0000-000028000000}"/>
    <cellStyle name="Comma 108 2" xfId="1705" xr:uid="{776DE3CF-1425-4889-A7BD-36F1BA5B2714}"/>
    <cellStyle name="Comma 108 3" xfId="997" xr:uid="{BC18CEB1-0ED0-4125-9363-84D42FB3011E}"/>
    <cellStyle name="Comma 109" xfId="42" xr:uid="{00000000-0005-0000-0000-000029000000}"/>
    <cellStyle name="Comma 109 2" xfId="1706" xr:uid="{53420A49-589D-414B-B4D5-72CDB2098958}"/>
    <cellStyle name="Comma 109 3" xfId="857" xr:uid="{A437F1DA-1E6E-4208-9850-02B8A23791F5}"/>
    <cellStyle name="Comma 11" xfId="43" xr:uid="{00000000-0005-0000-0000-00002A000000}"/>
    <cellStyle name="Comma 11 2" xfId="636" xr:uid="{9F2AA4E6-4241-4257-B08E-4792F5E548BD}"/>
    <cellStyle name="Comma 11 2 2" xfId="885" xr:uid="{96A623D3-73CF-4117-A829-06C2D8888412}"/>
    <cellStyle name="Comma 11 2 3" xfId="1707" xr:uid="{F3151AD0-8905-4E91-9F54-775477DF6DE1}"/>
    <cellStyle name="Comma 11 3" xfId="1458" xr:uid="{98DBE549-1C12-4A47-B9C1-60A63CA9049D}"/>
    <cellStyle name="Comma 11 3 2" xfId="1576" xr:uid="{77C5904D-6673-40CA-8D7E-D1BF17740855}"/>
    <cellStyle name="Comma 110" xfId="44" xr:uid="{00000000-0005-0000-0000-00002B000000}"/>
    <cellStyle name="Comma 110 2" xfId="1708" xr:uid="{537E1D7F-F17D-4A09-9751-3FC50E61C6B8}"/>
    <cellStyle name="Comma 110 3" xfId="1582" xr:uid="{5C9507AA-CD6C-4838-99E8-C6784EC3654C}"/>
    <cellStyle name="Comma 111" xfId="45" xr:uid="{00000000-0005-0000-0000-00002C000000}"/>
    <cellStyle name="Comma 111 2" xfId="1709" xr:uid="{B0679104-64BB-4F55-9408-D04109136FF9}"/>
    <cellStyle name="Comma 111 3" xfId="996" xr:uid="{CBE3ED30-C7DF-46D7-9020-C3C80B05C44B}"/>
    <cellStyle name="Comma 112" xfId="46" xr:uid="{00000000-0005-0000-0000-00002D000000}"/>
    <cellStyle name="Comma 112 2" xfId="1710" xr:uid="{41BFD827-E3DA-4722-A33A-E16E854FF65B}"/>
    <cellStyle name="Comma 112 3" xfId="858" xr:uid="{FF7ABB5A-2BE4-4AAD-B79C-BCC811F9CFD8}"/>
    <cellStyle name="Comma 113" xfId="47" xr:uid="{00000000-0005-0000-0000-00002E000000}"/>
    <cellStyle name="Comma 113 2" xfId="1711" xr:uid="{CFAF6070-6785-4570-B880-2BE9978DB325}"/>
    <cellStyle name="Comma 113 3" xfId="995" xr:uid="{C90BEE94-393E-4081-A351-580647EAA545}"/>
    <cellStyle name="Comma 114" xfId="48" xr:uid="{00000000-0005-0000-0000-00002F000000}"/>
    <cellStyle name="Comma 114 2" xfId="1712" xr:uid="{57C43C40-1C64-42AF-897B-1FF026195F36}"/>
    <cellStyle name="Comma 114 3" xfId="859" xr:uid="{2E77F036-9796-4793-BF95-7377A201EB94}"/>
    <cellStyle name="Comma 115" xfId="49" xr:uid="{00000000-0005-0000-0000-000030000000}"/>
    <cellStyle name="Comma 115 2" xfId="1713" xr:uid="{85817C04-BD10-46D6-BDC1-99713620CBA8}"/>
    <cellStyle name="Comma 115 3" xfId="860" xr:uid="{9D5392EF-B5F2-478B-AD03-32D43010A36F}"/>
    <cellStyle name="Comma 116" xfId="50" xr:uid="{00000000-0005-0000-0000-000031000000}"/>
    <cellStyle name="Comma 116 2" xfId="637" xr:uid="{3D59C83E-F911-4F1B-B0BC-C77EC4D38E61}"/>
    <cellStyle name="Comma 116 2 2" xfId="886" xr:uid="{98FFAD33-7772-4ABA-BC02-2CEB039BA182}"/>
    <cellStyle name="Comma 116 2 3" xfId="1714" xr:uid="{53D5EA72-7AC4-4DA4-90B9-0950A054E2F3}"/>
    <cellStyle name="Comma 116 3" xfId="1459" xr:uid="{3D74AE8E-2B6E-476C-833A-B74E3C602602}"/>
    <cellStyle name="Comma 116 3 2" xfId="861" xr:uid="{8CF9541D-FC74-460E-9E6D-C7D548AE49F4}"/>
    <cellStyle name="Comma 117" xfId="51" xr:uid="{00000000-0005-0000-0000-000032000000}"/>
    <cellStyle name="Comma 117 2" xfId="638" xr:uid="{A146F42E-E6CB-41E2-BFFE-25D6D4D08797}"/>
    <cellStyle name="Comma 117 2 2" xfId="887" xr:uid="{466BD914-0DB2-4A9E-A471-9E35FABF06B0}"/>
    <cellStyle name="Comma 117 2 3" xfId="1715" xr:uid="{7B596976-87C5-4266-8957-51C746F4CFD9}"/>
    <cellStyle name="Comma 117 3" xfId="1460" xr:uid="{76CECDE1-F3BF-4D2A-9325-5EF7290BABCE}"/>
    <cellStyle name="Comma 117 3 2" xfId="872" xr:uid="{AD17C229-034D-4B5C-BA82-D5410A621176}"/>
    <cellStyle name="Comma 118" xfId="52" xr:uid="{00000000-0005-0000-0000-000033000000}"/>
    <cellStyle name="Comma 118 2" xfId="639" xr:uid="{95E8B9C6-93E4-41E1-BD25-2212D4658FE6}"/>
    <cellStyle name="Comma 118 2 2" xfId="888" xr:uid="{2630E257-7260-4F4B-A2F8-7AF56DE98AF4}"/>
    <cellStyle name="Comma 118 2 3" xfId="1716" xr:uid="{BC725BDC-DDBA-4E0A-9BE9-821D10F9FD8D}"/>
    <cellStyle name="Comma 118 3" xfId="1461" xr:uid="{7B0CDFB5-044F-46D2-AC1D-3B9F9DE1D619}"/>
    <cellStyle name="Comma 118 3 2" xfId="1281" xr:uid="{DE95B136-9C8E-4BF3-BCFE-BF63E57CDC1A}"/>
    <cellStyle name="Comma 119" xfId="53" xr:uid="{00000000-0005-0000-0000-000034000000}"/>
    <cellStyle name="Comma 119 2" xfId="640" xr:uid="{D308ADC2-21CC-468B-9ED3-3E3DED6F7A7F}"/>
    <cellStyle name="Comma 119 2 2" xfId="889" xr:uid="{469EB924-CB03-43C7-BC2E-441B9799FB10}"/>
    <cellStyle name="Comma 119 2 3" xfId="1717" xr:uid="{8ACDBFC3-3108-4408-8FCC-79E3E0C40D72}"/>
    <cellStyle name="Comma 119 3" xfId="1462" xr:uid="{95A31D5A-8B88-4E22-9F14-C1F0A0518D4D}"/>
    <cellStyle name="Comma 119 3 2" xfId="873" xr:uid="{FB8EE9A3-44DD-4D24-AE30-F79E856040E2}"/>
    <cellStyle name="Comma 12" xfId="54" xr:uid="{00000000-0005-0000-0000-000035000000}"/>
    <cellStyle name="Comma 12 2" xfId="641" xr:uid="{B3C1D6CA-7593-453C-831B-59BB402AA827}"/>
    <cellStyle name="Comma 12 2 2" xfId="890" xr:uid="{69B2BFFC-EF31-45D1-AC03-9B50A9ECC91F}"/>
    <cellStyle name="Comma 12 2 3" xfId="1718" xr:uid="{BF428B2F-208F-4ED3-A529-E8D1EC166F9F}"/>
    <cellStyle name="Comma 12 3" xfId="1463" xr:uid="{377C05E4-61C6-47D3-B487-A939A48857B9}"/>
    <cellStyle name="Comma 12 3 2" xfId="862" xr:uid="{4D3FD758-0B0A-421F-9B66-1AAA612BE975}"/>
    <cellStyle name="Comma 120" xfId="55" xr:uid="{00000000-0005-0000-0000-000036000000}"/>
    <cellStyle name="Comma 120 2" xfId="642" xr:uid="{2DC06954-82D6-43CD-8D16-A28F284AB8AB}"/>
    <cellStyle name="Comma 120 2 2" xfId="891" xr:uid="{C136AE95-DD9B-4166-933A-C3194D98E495}"/>
    <cellStyle name="Comma 120 2 3" xfId="1719" xr:uid="{7F4069C7-6624-45C4-B11E-81FDCFE46E56}"/>
    <cellStyle name="Comma 120 3" xfId="1464" xr:uid="{F09D2FA1-9444-48B7-B9B1-94B82A8F5BF7}"/>
    <cellStyle name="Comma 120 3 2" xfId="863" xr:uid="{BAE7CCC8-0115-48D7-988D-1427781246BC}"/>
    <cellStyle name="Comma 121" xfId="56" xr:uid="{00000000-0005-0000-0000-000037000000}"/>
    <cellStyle name="Comma 121 2" xfId="643" xr:uid="{3E35D319-93AE-4926-A2D2-38836F659458}"/>
    <cellStyle name="Comma 121 2 2" xfId="892" xr:uid="{43E6EA38-3461-4FB5-A7DE-B3EA81DF5E2E}"/>
    <cellStyle name="Comma 121 2 3" xfId="1720" xr:uid="{1356D9F8-8947-46AA-8547-716CC7BA0A74}"/>
    <cellStyle name="Comma 121 3" xfId="1465" xr:uid="{4AE7E081-820E-4177-92C2-0D2E96EA8904}"/>
    <cellStyle name="Comma 121 3 2" xfId="1575" xr:uid="{DFD0FEEA-766C-4CA6-BE6E-7BC84279A86E}"/>
    <cellStyle name="Comma 122" xfId="57" xr:uid="{00000000-0005-0000-0000-000038000000}"/>
    <cellStyle name="Comma 122 2" xfId="644" xr:uid="{6A1B4089-5C17-43DC-B558-D98BFADECA30}"/>
    <cellStyle name="Comma 122 2 2" xfId="893" xr:uid="{35EBA15D-9DDD-4801-9BDA-F59F47C1C327}"/>
    <cellStyle name="Comma 122 2 3" xfId="1721" xr:uid="{6D604BF7-C69E-464C-B463-F8FCBF6E0018}"/>
    <cellStyle name="Comma 122 3" xfId="1466" xr:uid="{DF4F7703-E78A-4C7E-AB81-D6CADCDDF3B5}"/>
    <cellStyle name="Comma 122 3 2" xfId="1581" xr:uid="{9A385ED5-CB97-4581-9A7C-23313D9B640E}"/>
    <cellStyle name="Comma 123" xfId="58" xr:uid="{00000000-0005-0000-0000-000039000000}"/>
    <cellStyle name="Comma 123 2" xfId="645" xr:uid="{A4CD41C1-DC35-4E10-B21B-B86FE6EFC9A4}"/>
    <cellStyle name="Comma 123 2 2" xfId="894" xr:uid="{2A2F0D26-B610-4646-B53B-CEE37C5D3BE7}"/>
    <cellStyle name="Comma 123 2 3" xfId="1722" xr:uid="{01701B11-8194-48EE-9593-A40409AAFC13}"/>
    <cellStyle name="Comma 123 3" xfId="1467" xr:uid="{5314A3D8-33F5-446A-B1C7-1D5101489AEF}"/>
    <cellStyle name="Comma 123 3 2" xfId="994" xr:uid="{B518EC23-57F4-459E-8F87-D524B648B127}"/>
    <cellStyle name="Comma 124" xfId="59" xr:uid="{00000000-0005-0000-0000-00003A000000}"/>
    <cellStyle name="Comma 124 2" xfId="646" xr:uid="{D7713168-D34A-4B0C-824A-9A43F78AEB36}"/>
    <cellStyle name="Comma 124 2 2" xfId="895" xr:uid="{A398CB83-09F2-480E-A242-87FDFA88AA16}"/>
    <cellStyle name="Comma 124 2 3" xfId="1723" xr:uid="{B1D1529C-0F36-4E4D-9439-5D6EB797C326}"/>
    <cellStyle name="Comma 124 3" xfId="1468" xr:uid="{2BAACDF0-2589-4160-AC81-72B26B2971E5}"/>
    <cellStyle name="Comma 124 3 2" xfId="1005" xr:uid="{36F5432B-4A7F-4E1F-9C46-985490793044}"/>
    <cellStyle name="Comma 125" xfId="60" xr:uid="{00000000-0005-0000-0000-00003B000000}"/>
    <cellStyle name="Comma 125 2" xfId="647" xr:uid="{B1F77621-5043-47CC-87D2-E30E5BFA7065}"/>
    <cellStyle name="Comma 125 2 2" xfId="896" xr:uid="{0C59CCE5-88D8-48B0-8F85-0B0B8A0328E4}"/>
    <cellStyle name="Comma 125 2 3" xfId="1724" xr:uid="{9401D0B5-2A0C-4131-BDD5-1CFD528896BD}"/>
    <cellStyle name="Comma 125 3" xfId="1469" xr:uid="{9B22CEF6-9F58-44A2-B7D4-1C4AF25D8140}"/>
    <cellStyle name="Comma 125 3 2" xfId="1574" xr:uid="{0477E3CC-B145-48ED-98F5-A90440C58C2A}"/>
    <cellStyle name="Comma 126" xfId="61" xr:uid="{00000000-0005-0000-0000-00003C000000}"/>
    <cellStyle name="Comma 126 2" xfId="648" xr:uid="{5D61D777-B21B-4DB9-AA9E-ACA49109D769}"/>
    <cellStyle name="Comma 126 2 2" xfId="897" xr:uid="{10A4721A-7663-4AAC-B89C-DFD8F166714A}"/>
    <cellStyle name="Comma 126 2 3" xfId="1725" xr:uid="{AF6EAD3A-5D35-4CBB-869B-4426BD875F36}"/>
    <cellStyle name="Comma 126 3" xfId="1470" xr:uid="{ABBEC188-DEEC-4219-93B0-5B7558DE567B}"/>
    <cellStyle name="Comma 126 3 2" xfId="1580" xr:uid="{F0BF9238-94D1-474A-8A7A-85CB5BA3C7B3}"/>
    <cellStyle name="Comma 127" xfId="62" xr:uid="{00000000-0005-0000-0000-00003D000000}"/>
    <cellStyle name="Comma 127 2" xfId="649" xr:uid="{BAD7405D-0831-498D-8D6B-181F06E0EEE1}"/>
    <cellStyle name="Comma 127 2 2" xfId="898" xr:uid="{9CBE8338-5799-43B2-8E86-066812A37E03}"/>
    <cellStyle name="Comma 127 2 3" xfId="1726" xr:uid="{8D370290-F68C-497A-A337-26B7C3821609}"/>
    <cellStyle name="Comma 127 3" xfId="1471" xr:uid="{51AD013E-0F0F-48A6-943B-69A75E4544B0}"/>
    <cellStyle name="Comma 127 3 2" xfId="991" xr:uid="{C3F05E5C-4349-41E9-9356-D57AFAF96425}"/>
    <cellStyle name="Comma 128" xfId="63" xr:uid="{00000000-0005-0000-0000-00003E000000}"/>
    <cellStyle name="Comma 128 2" xfId="650" xr:uid="{5B4978D7-07A4-4F42-9972-7081A9211008}"/>
    <cellStyle name="Comma 128 2 2" xfId="899" xr:uid="{AC407A5C-43BB-4EE7-A665-7DE977CF32F6}"/>
    <cellStyle name="Comma 128 2 3" xfId="1727" xr:uid="{CBF6FBB6-587A-4304-BD52-D2A7F207DE7C}"/>
    <cellStyle name="Comma 128 3" xfId="1472" xr:uid="{472E3195-BAB1-426A-8EEC-C3F7F517A361}"/>
    <cellStyle name="Comma 128 3 2" xfId="1573" xr:uid="{6B676E1E-68DD-4C95-925B-34C6BA220C36}"/>
    <cellStyle name="Comma 129" xfId="64" xr:uid="{00000000-0005-0000-0000-00003F000000}"/>
    <cellStyle name="Comma 129 2" xfId="651" xr:uid="{3140F593-2C02-484D-8D68-E1C30B110E2D}"/>
    <cellStyle name="Comma 129 2 2" xfId="900" xr:uid="{7A0452D9-7A53-4D11-8448-94233624CD85}"/>
    <cellStyle name="Comma 129 2 3" xfId="1728" xr:uid="{F67092FA-473E-4485-B4BC-E7E1A1232AE4}"/>
    <cellStyle name="Comma 129 3" xfId="1473" xr:uid="{5750859A-7B06-4A50-BF49-EF614C762ABF}"/>
    <cellStyle name="Comma 129 3 2" xfId="1579" xr:uid="{B5FF1C95-9789-4663-A600-8E710D73473F}"/>
    <cellStyle name="Comma 13" xfId="65" xr:uid="{00000000-0005-0000-0000-000040000000}"/>
    <cellStyle name="Comma 13 2" xfId="652" xr:uid="{DF7DEB60-8275-416D-970C-0C01EF8635AD}"/>
    <cellStyle name="Comma 13 2 2" xfId="901" xr:uid="{850A7124-2F7A-4D9E-987C-63AEA4370333}"/>
    <cellStyle name="Comma 13 2 3" xfId="1729" xr:uid="{12699CCA-37B5-4651-AF84-DAF24824ACBC}"/>
    <cellStyle name="Comma 13 3" xfId="1474" xr:uid="{48F594D4-D06B-49D6-9400-FCC940AC5C6C}"/>
    <cellStyle name="Comma 13 3 2" xfId="864" xr:uid="{EFEDC3F7-5E49-4F9D-8FC6-A9BCD7DE6AAE}"/>
    <cellStyle name="Comma 130" xfId="66" xr:uid="{00000000-0005-0000-0000-000041000000}"/>
    <cellStyle name="Comma 130 2" xfId="653" xr:uid="{AAC572C1-85D2-473C-A981-A77177C4DA0B}"/>
    <cellStyle name="Comma 130 2 2" xfId="902" xr:uid="{356832EA-72C0-45FF-A8B3-A1A0AFB84801}"/>
    <cellStyle name="Comma 130 2 3" xfId="1730" xr:uid="{6707988A-8CB7-4ED7-B7B2-8DFCBFE46EED}"/>
    <cellStyle name="Comma 130 3" xfId="1475" xr:uid="{7B24680F-433B-49CA-9784-B0F89AC70C97}"/>
    <cellStyle name="Comma 130 3 2" xfId="990" xr:uid="{E714372A-DF94-4EF7-9E93-0D0564F94940}"/>
    <cellStyle name="Comma 131" xfId="67" xr:uid="{00000000-0005-0000-0000-000042000000}"/>
    <cellStyle name="Comma 131 2" xfId="654" xr:uid="{85717683-D224-49DC-AB48-417E7CD8E5D8}"/>
    <cellStyle name="Comma 131 2 2" xfId="903" xr:uid="{57FBD82A-EB0E-4CFE-85B7-60FCB0F40578}"/>
    <cellStyle name="Comma 131 2 3" xfId="1731" xr:uid="{9FEF15B1-8825-4502-A3F9-BEAE2AD4DB59}"/>
    <cellStyle name="Comma 131 3" xfId="1476" xr:uid="{9600FDED-E60D-45C2-A345-32F9790F6CC4}"/>
    <cellStyle name="Comma 131 3 2" xfId="871" xr:uid="{26C0006C-C877-4469-B7F5-502C617B186F}"/>
    <cellStyle name="Comma 132" xfId="68" xr:uid="{00000000-0005-0000-0000-000043000000}"/>
    <cellStyle name="Comma 132 2" xfId="655" xr:uid="{3FC5612F-561D-4B20-885D-2B868FBFE192}"/>
    <cellStyle name="Comma 132 2 2" xfId="904" xr:uid="{30B3BB91-96C3-48FA-ACE5-06BFC46CAD8F}"/>
    <cellStyle name="Comma 132 2 3" xfId="1732" xr:uid="{8C005B26-4E53-4AB3-BA5B-861D34780A8F}"/>
    <cellStyle name="Comma 132 3" xfId="1477" xr:uid="{A67DE2FB-04D9-4265-9CCF-948CD6C7D5BF}"/>
    <cellStyle name="Comma 132 3 2" xfId="1006" xr:uid="{09E661AC-8408-4DC3-BB6D-4CAF59E469F6}"/>
    <cellStyle name="Comma 133" xfId="69" xr:uid="{00000000-0005-0000-0000-000044000000}"/>
    <cellStyle name="Comma 133 2" xfId="656" xr:uid="{2FD9CB05-60D5-4D2F-B939-3D9DA5BCF4FF}"/>
    <cellStyle name="Comma 133 2 2" xfId="905" xr:uid="{21FB135B-33EB-4C52-9F74-10AFB2ACF918}"/>
    <cellStyle name="Comma 133 2 3" xfId="1733" xr:uid="{EBC95E46-2A7B-473C-8A3D-0DB36C6B14E5}"/>
    <cellStyle name="Comma 133 3" xfId="1478" xr:uid="{053D716B-5F17-470D-A582-E83EC0435116}"/>
    <cellStyle name="Comma 133 3 2" xfId="1568" xr:uid="{8CC8668C-D6E0-41C8-AF35-9806662A576D}"/>
    <cellStyle name="Comma 134" xfId="70" xr:uid="{00000000-0005-0000-0000-000045000000}"/>
    <cellStyle name="Comma 134 2" xfId="657" xr:uid="{B1D4B3B2-D9EE-4AA5-A9E4-9DD547864328}"/>
    <cellStyle name="Comma 134 2 2" xfId="906" xr:uid="{12EED5E5-7111-41FE-A92F-9D9F205FC862}"/>
    <cellStyle name="Comma 134 2 3" xfId="1734" xr:uid="{4CA4E707-A1B3-405D-9931-5C9E4F7FCBFF}"/>
    <cellStyle name="Comma 134 3" xfId="1479" xr:uid="{526D17D2-5F8A-4E5D-AEC7-72CA22CF71DB}"/>
    <cellStyle name="Comma 134 3 2" xfId="1007" xr:uid="{35DFBAF2-55C2-494E-915C-7865BCFF0250}"/>
    <cellStyle name="Comma 135" xfId="71" xr:uid="{00000000-0005-0000-0000-000046000000}"/>
    <cellStyle name="Comma 135 2" xfId="658" xr:uid="{6A61634D-B523-472B-8ED6-6D31F429B031}"/>
    <cellStyle name="Comma 135 2 2" xfId="907" xr:uid="{F54A3880-436D-4339-831F-A7DB0650C13A}"/>
    <cellStyle name="Comma 135 2 3" xfId="1735" xr:uid="{68584A7C-F89F-403C-8417-0D846C62F6A3}"/>
    <cellStyle name="Comma 135 3" xfId="1480" xr:uid="{4AAD0B2B-0CCE-45FE-A54A-86080D164872}"/>
    <cellStyle name="Comma 135 3 2" xfId="992" xr:uid="{02F7BF08-4A87-4900-AB42-6D10B05E97F1}"/>
    <cellStyle name="Comma 136" xfId="72" xr:uid="{00000000-0005-0000-0000-000047000000}"/>
    <cellStyle name="Comma 136 2" xfId="659" xr:uid="{D7B1915B-FC5E-490F-B8DC-2B5CEA48AB34}"/>
    <cellStyle name="Comma 136 2 2" xfId="908" xr:uid="{C15985CF-5831-4394-9B2D-8BE1A94A1644}"/>
    <cellStyle name="Comma 136 2 3" xfId="1736" xr:uid="{3F95DA80-C545-4AE0-B66B-8D8B61DAE805}"/>
    <cellStyle name="Comma 136 3" xfId="1481" xr:uid="{DC216C5A-E505-4909-B932-2D6FE2FA10B5}"/>
    <cellStyle name="Comma 136 3 2" xfId="868" xr:uid="{6125C8A5-6355-4FEA-9240-FABE17ED0EE9}"/>
    <cellStyle name="Comma 137" xfId="73" xr:uid="{00000000-0005-0000-0000-000048000000}"/>
    <cellStyle name="Comma 137 2" xfId="660" xr:uid="{88900D21-8948-41AF-8932-E06D30AFE787}"/>
    <cellStyle name="Comma 137 2 2" xfId="909" xr:uid="{F1F12563-A276-4B8F-8722-58CC27CE2788}"/>
    <cellStyle name="Comma 137 2 3" xfId="1737" xr:uid="{1EA57090-FBD9-41F4-AFB2-B5CD26ABC58C}"/>
    <cellStyle name="Comma 137 3" xfId="1482" xr:uid="{313BE916-7DB0-4233-AED6-A121ED7DBA83}"/>
    <cellStyle name="Comma 137 3 2" xfId="869" xr:uid="{0CD21135-DAA2-4AE2-BF8E-C201952EA6D1}"/>
    <cellStyle name="Comma 138" xfId="74" xr:uid="{00000000-0005-0000-0000-000049000000}"/>
    <cellStyle name="Comma 138 2" xfId="661" xr:uid="{BCD5B157-666C-40BE-ADA1-C5258EF8DCAD}"/>
    <cellStyle name="Comma 138 2 2" xfId="910" xr:uid="{9E03D754-BCC0-4B5E-B230-26E2D24727B3}"/>
    <cellStyle name="Comma 138 2 3" xfId="1738" xr:uid="{FBC4C71E-9F61-4B70-8315-C6292AF48909}"/>
    <cellStyle name="Comma 138 3" xfId="1483" xr:uid="{0CAA974F-F097-4EBE-ADE2-133765663CE2}"/>
    <cellStyle name="Comma 138 3 2" xfId="1003" xr:uid="{019E0A43-97FB-4B04-B14A-6BE9BF8C18FB}"/>
    <cellStyle name="Comma 139" xfId="75" xr:uid="{00000000-0005-0000-0000-00004A000000}"/>
    <cellStyle name="Comma 139 2" xfId="1739" xr:uid="{3F91CD7B-DF7B-4CD7-BFF5-1C0E72FC93F2}"/>
    <cellStyle name="Comma 139 3" xfId="1002" xr:uid="{17ED0842-04E8-4D78-AEBE-96D4121AA09B}"/>
    <cellStyle name="Comma 14" xfId="76" xr:uid="{00000000-0005-0000-0000-00004B000000}"/>
    <cellStyle name="Comma 14 2" xfId="662" xr:uid="{0F90BB2A-0CF6-491E-A974-AD7394A93FA3}"/>
    <cellStyle name="Comma 14 2 2" xfId="911" xr:uid="{C04D9AD9-97BE-42EC-A16E-ECEB4F7A4746}"/>
    <cellStyle name="Comma 14 2 3" xfId="1740" xr:uid="{F3204EBC-46D5-48AB-ABA7-5B5CAB31232C}"/>
    <cellStyle name="Comma 14 3" xfId="1484" xr:uid="{6CA71428-338D-4E35-AA51-575945238EBC}"/>
    <cellStyle name="Comma 14 3 2" xfId="810" xr:uid="{D1CE162C-D324-4A3E-8F83-847DB2EF840B}"/>
    <cellStyle name="Comma 140" xfId="77" xr:uid="{00000000-0005-0000-0000-00004C000000}"/>
    <cellStyle name="Comma 140 2" xfId="1741" xr:uid="{0A6F82F2-E30F-48FD-B888-BE2D4BFE3EDD}"/>
    <cellStyle name="Comma 140 3" xfId="1572" xr:uid="{5F843BF3-78AC-472F-9830-B42A6158753F}"/>
    <cellStyle name="Comma 141" xfId="78" xr:uid="{00000000-0005-0000-0000-00004D000000}"/>
    <cellStyle name="Comma 141 2" xfId="1742" xr:uid="{0015A91E-E037-4ED3-B111-E10C457CC6AD}"/>
    <cellStyle name="Comma 141 3" xfId="1566" xr:uid="{E8604ECA-937D-403F-978C-8992E4BA41AC}"/>
    <cellStyle name="Comma 142" xfId="79" xr:uid="{00000000-0005-0000-0000-00004E000000}"/>
    <cellStyle name="Comma 142 2" xfId="1743" xr:uid="{B5E82364-422A-4896-A5E4-AB8F4F4466F9}"/>
    <cellStyle name="Comma 142 3" xfId="1004" xr:uid="{733A07B9-D94C-44A5-A178-76B33E158B9E}"/>
    <cellStyle name="Comma 143" xfId="80" xr:uid="{00000000-0005-0000-0000-00004F000000}"/>
    <cellStyle name="Comma 143 2" xfId="1744" xr:uid="{7E5D4E35-3E89-4128-A597-2AB2ACFA4110}"/>
    <cellStyle name="Comma 143 3" xfId="1569" xr:uid="{6275D05C-AC68-4022-85F1-B7F5161CADFD}"/>
    <cellStyle name="Comma 144" xfId="81" xr:uid="{00000000-0005-0000-0000-000050000000}"/>
    <cellStyle name="Comma 144 2" xfId="1745" xr:uid="{8FBC658B-6789-4A5F-9658-A1343FF6D4CF}"/>
    <cellStyle name="Comma 144 3" xfId="1570" xr:uid="{A770A856-C272-43B0-9EE6-FA89BCA595F3}"/>
    <cellStyle name="Comma 145" xfId="82" xr:uid="{00000000-0005-0000-0000-000051000000}"/>
    <cellStyle name="Comma 145 2" xfId="1746" xr:uid="{DCC26067-D20C-41DE-BB09-8A3034DFB9A5}"/>
    <cellStyle name="Comma 145 3" xfId="1567" xr:uid="{491159F3-8BAA-4B3A-9E70-5C456746CCD0}"/>
    <cellStyle name="Comma 146" xfId="83" xr:uid="{00000000-0005-0000-0000-000052000000}"/>
    <cellStyle name="Comma 146 2" xfId="1747" xr:uid="{CEF2B50A-884F-40ED-A97C-529357E0A3AD}"/>
    <cellStyle name="Comma 146 3" xfId="1565" xr:uid="{1C8B931C-544C-494C-871D-104BC3B184C9}"/>
    <cellStyle name="Comma 147" xfId="84" xr:uid="{00000000-0005-0000-0000-000053000000}"/>
    <cellStyle name="Comma 147 2" xfId="1748" xr:uid="{A28DD544-950E-482A-8663-C66D525394EE}"/>
    <cellStyle name="Comma 147 3" xfId="870" xr:uid="{BB36D34B-3D67-4FC5-8594-3E6E6AC51827}"/>
    <cellStyle name="Comma 148" xfId="85" xr:uid="{00000000-0005-0000-0000-000054000000}"/>
    <cellStyle name="Comma 148 2" xfId="1749" xr:uid="{61A885C5-D03F-4523-B3B5-87A4E0B3BCAA}"/>
    <cellStyle name="Comma 148 3" xfId="1564" xr:uid="{AF8E5580-76E6-4BBF-A904-3A8D87C6933A}"/>
    <cellStyle name="Comma 149" xfId="86" xr:uid="{00000000-0005-0000-0000-000055000000}"/>
    <cellStyle name="Comma 149 2" xfId="1750" xr:uid="{9A14EBE8-EFCA-4ED3-AF78-1BE243AE8951}"/>
    <cellStyle name="Comma 149 3" xfId="1455" xr:uid="{0E58B390-A00C-4A32-898D-D8DD1B587C95}"/>
    <cellStyle name="Comma 15" xfId="87" xr:uid="{00000000-0005-0000-0000-000056000000}"/>
    <cellStyle name="Comma 15 2" xfId="663" xr:uid="{9456A52A-F314-4979-8DAA-C3A06F0443F4}"/>
    <cellStyle name="Comma 15 2 2" xfId="912" xr:uid="{464790DE-6AAB-4206-8EA9-160077E21E72}"/>
    <cellStyle name="Comma 15 2 3" xfId="1751" xr:uid="{5464FCEA-FEDB-4224-8A3E-AA80EDECD5E8}"/>
    <cellStyle name="Comma 15 3" xfId="1485" xr:uid="{670077C2-D5EB-4F4F-ABCA-551975F042DE}"/>
    <cellStyle name="Comma 15 3 2" xfId="809" xr:uid="{9B89DD69-765B-46AD-A41C-1F8BB72C9895}"/>
    <cellStyle name="Comma 150" xfId="88" xr:uid="{00000000-0005-0000-0000-000057000000}"/>
    <cellStyle name="Comma 150 2" xfId="1752" xr:uid="{BCDC0645-8BF9-481B-9E81-4BA2DC8D8448}"/>
    <cellStyle name="Comma 150 3" xfId="865" xr:uid="{2EBC541E-BF11-40BB-90A7-9A5FEE7D8239}"/>
    <cellStyle name="Comma 151" xfId="89" xr:uid="{00000000-0005-0000-0000-000058000000}"/>
    <cellStyle name="Comma 151 2" xfId="1753" xr:uid="{BAF0B01E-F894-4199-A3F1-8C6944AA27B6}"/>
    <cellStyle name="Comma 151 3" xfId="1535" xr:uid="{DD7EC053-EA9F-42D1-968B-3DE68A5A806F}"/>
    <cellStyle name="Comma 152" xfId="90" xr:uid="{00000000-0005-0000-0000-000059000000}"/>
    <cellStyle name="Comma 152 2" xfId="1754" xr:uid="{68461CA5-D554-4F9A-8AB9-F7B9700D5740}"/>
    <cellStyle name="Comma 152 3" xfId="866" xr:uid="{AE38418A-03E9-4D08-8D04-70396EA08F4F}"/>
    <cellStyle name="Comma 153" xfId="91" xr:uid="{00000000-0005-0000-0000-00005A000000}"/>
    <cellStyle name="Comma 153 2" xfId="1755" xr:uid="{64E1F6E6-F4D1-4F96-A140-E20C4DEBE2F7}"/>
    <cellStyle name="Comma 153 3" xfId="993" xr:uid="{66125276-CC89-40BD-A121-D6D3B8593738}"/>
    <cellStyle name="Comma 154" xfId="92" xr:uid="{00000000-0005-0000-0000-00005B000000}"/>
    <cellStyle name="Comma 154 2" xfId="1756" xr:uid="{77CD0054-26FB-4965-9ECF-8BFDFECB6FBD}"/>
    <cellStyle name="Comma 154 3" xfId="867" xr:uid="{89C27454-76FC-44AA-AA15-7B1952FE1C1A}"/>
    <cellStyle name="Comma 155" xfId="93" xr:uid="{00000000-0005-0000-0000-00005C000000}"/>
    <cellStyle name="Comma 155 2" xfId="1757" xr:uid="{44FE77CD-878D-4DBC-B348-A51BD36CB566}"/>
    <cellStyle name="Comma 155 3" xfId="1001" xr:uid="{9292183B-5A8C-4F7B-9472-3D55EB3A0507}"/>
    <cellStyle name="Comma 156" xfId="94" xr:uid="{00000000-0005-0000-0000-00005D000000}"/>
    <cellStyle name="Comma 156 2" xfId="1758" xr:uid="{3CE2325E-BF06-4EFB-A242-C1B36A0C0ACD}"/>
    <cellStyle name="Comma 156 3" xfId="1585" xr:uid="{3F01C9B5-AEFB-42EC-89BF-EB454BCE099F}"/>
    <cellStyle name="Comma 157" xfId="95" xr:uid="{00000000-0005-0000-0000-00005E000000}"/>
    <cellStyle name="Comma 157 2" xfId="1759" xr:uid="{E9DD4E9A-D7BD-4694-860A-F90DEBD24235}"/>
    <cellStyle name="Comma 157 3" xfId="1586" xr:uid="{C2C428E9-FF82-40CB-9926-738220599C0E}"/>
    <cellStyle name="Comma 158" xfId="96" xr:uid="{00000000-0005-0000-0000-00005F000000}"/>
    <cellStyle name="Comma 158 2" xfId="1760" xr:uid="{7EF2DEEE-B7A1-40A1-833C-9ACC1E4AEA25}"/>
    <cellStyle name="Comma 158 3" xfId="1587" xr:uid="{E4496CF1-3370-419E-9805-2E88BB842EC2}"/>
    <cellStyle name="Comma 159" xfId="97" xr:uid="{00000000-0005-0000-0000-000060000000}"/>
    <cellStyle name="Comma 159 2" xfId="1761" xr:uid="{E33C697D-AD8E-442D-B3D2-E7A24401CE73}"/>
    <cellStyle name="Comma 159 3" xfId="1588" xr:uid="{8C9A9CD3-4A91-493C-8DE9-44ABA173B70E}"/>
    <cellStyle name="Comma 16" xfId="98" xr:uid="{00000000-0005-0000-0000-000061000000}"/>
    <cellStyle name="Comma 16 2" xfId="664" xr:uid="{11C775DC-E1D1-48D9-9826-C4CD77342193}"/>
    <cellStyle name="Comma 16 2 2" xfId="913" xr:uid="{F341282F-3870-4BD5-9B76-4DD3BDC41BCA}"/>
    <cellStyle name="Comma 16 2 3" xfId="1762" xr:uid="{A89864C8-C7AD-4130-95E4-385FF5037EC9}"/>
    <cellStyle name="Comma 16 3" xfId="1486" xr:uid="{9AE71FF5-8F08-4C13-B8D9-9FF0DDA340FF}"/>
    <cellStyle name="Comma 16 3 2" xfId="1589" xr:uid="{007BC509-B348-4485-97CD-DF41988C63AD}"/>
    <cellStyle name="Comma 160" xfId="99" xr:uid="{00000000-0005-0000-0000-000062000000}"/>
    <cellStyle name="Comma 160 2" xfId="665" xr:uid="{F6ED0474-847E-4AA0-86C5-7272EEAB70E2}"/>
    <cellStyle name="Comma 160 2 2" xfId="914" xr:uid="{A8438F8A-C210-46C9-BE30-F00B3A2D386E}"/>
    <cellStyle name="Comma 160 2 3" xfId="1763" xr:uid="{30818F45-F56B-4555-8581-333DFCA75E39}"/>
    <cellStyle name="Comma 160 3" xfId="1487" xr:uid="{E7F9263B-A41C-4BEB-93D7-2DF9A7A6B72B}"/>
    <cellStyle name="Comma 160 3 2" xfId="1590" xr:uid="{4B02CE13-C63F-40B3-865E-CBB0D5B76265}"/>
    <cellStyle name="Comma 161" xfId="100" xr:uid="{00000000-0005-0000-0000-000063000000}"/>
    <cellStyle name="Comma 161 2" xfId="666" xr:uid="{D92D584B-156E-4F28-97A5-BFD21306893E}"/>
    <cellStyle name="Comma 161 2 2" xfId="915" xr:uid="{E60D957B-3C6B-4ED7-A464-2C7390893AE0}"/>
    <cellStyle name="Comma 161 2 3" xfId="1764" xr:uid="{052204C9-D1C5-450D-9203-1A64460D97BE}"/>
    <cellStyle name="Comma 161 3" xfId="1488" xr:uid="{F6317DC3-7E25-46B6-A6C9-C7A6D65EE908}"/>
    <cellStyle name="Comma 161 3 2" xfId="1591" xr:uid="{25B22018-7FB3-4F46-9CA5-38DFBAD4ED3A}"/>
    <cellStyle name="Comma 162" xfId="101" xr:uid="{00000000-0005-0000-0000-000064000000}"/>
    <cellStyle name="Comma 162 2" xfId="667" xr:uid="{CABAE616-A212-4798-83CE-5E7C8CD0CA7D}"/>
    <cellStyle name="Comma 162 2 2" xfId="916" xr:uid="{E38225E3-2F13-46BD-861E-1D8DF590007E}"/>
    <cellStyle name="Comma 162 2 3" xfId="1765" xr:uid="{862314A2-4C88-4366-93EA-77B86F02A4D7}"/>
    <cellStyle name="Comma 162 3" xfId="1489" xr:uid="{B9DC5FEF-01DF-4F30-94F2-16A0BE1BAF65}"/>
    <cellStyle name="Comma 162 3 2" xfId="1592" xr:uid="{B826F456-AE81-40DC-AE8D-7AF623585E9D}"/>
    <cellStyle name="Comma 163" xfId="102" xr:uid="{00000000-0005-0000-0000-000065000000}"/>
    <cellStyle name="Comma 163 2" xfId="668" xr:uid="{874E9E83-D7C2-43A4-8196-F32FC0713EF7}"/>
    <cellStyle name="Comma 163 2 2" xfId="917" xr:uid="{64A78EA7-A9B7-47DD-9CE3-450D2A75CB94}"/>
    <cellStyle name="Comma 163 2 3" xfId="1766" xr:uid="{A9CCEFEC-B81B-4E14-BD46-A5BBF112B147}"/>
    <cellStyle name="Comma 163 3" xfId="1490" xr:uid="{3FBFE7DB-2157-40D4-8326-4123835A096F}"/>
    <cellStyle name="Comma 163 3 2" xfId="1593" xr:uid="{1E19345B-3796-4AF7-9F84-7E00F96514F8}"/>
    <cellStyle name="Comma 164" xfId="103" xr:uid="{00000000-0005-0000-0000-000066000000}"/>
    <cellStyle name="Comma 164 2" xfId="669" xr:uid="{23DB3255-8DA1-44E9-A142-A0EDC27632BB}"/>
    <cellStyle name="Comma 164 2 2" xfId="918" xr:uid="{C4BF6B71-CF7D-4AF8-95A5-5670E6F74852}"/>
    <cellStyle name="Comma 164 2 3" xfId="1767" xr:uid="{901BC0BC-8A54-438F-9CC1-73878323E242}"/>
    <cellStyle name="Comma 164 3" xfId="1491" xr:uid="{D5C2D76C-14E0-4441-B9B5-83869C230CB8}"/>
    <cellStyle name="Comma 164 3 2" xfId="1594" xr:uid="{E64FA6E7-6876-433C-9C72-A4E7D6203B5E}"/>
    <cellStyle name="Comma 165" xfId="104" xr:uid="{00000000-0005-0000-0000-000067000000}"/>
    <cellStyle name="Comma 165 2" xfId="670" xr:uid="{8C79778A-05F0-4E71-BD9C-F0E133DFD771}"/>
    <cellStyle name="Comma 165 2 2" xfId="919" xr:uid="{DA937400-217F-4A27-9310-0E881477D1B0}"/>
    <cellStyle name="Comma 165 2 3" xfId="1768" xr:uid="{205323D4-9702-4B07-B8AF-DB73E1C323B8}"/>
    <cellStyle name="Comma 165 3" xfId="1492" xr:uid="{C20E0321-D95D-4470-99F5-1C8CC151E10C}"/>
    <cellStyle name="Comma 165 3 2" xfId="1595" xr:uid="{BAE670A8-5BAF-4E7B-8D73-BC17447586E9}"/>
    <cellStyle name="Comma 166" xfId="105" xr:uid="{00000000-0005-0000-0000-000068000000}"/>
    <cellStyle name="Comma 166 2" xfId="671" xr:uid="{31E10DDB-2355-46E3-A600-958F9AF9546A}"/>
    <cellStyle name="Comma 166 2 2" xfId="920" xr:uid="{3F66F499-92B1-4010-8626-0F5C2832FE55}"/>
    <cellStyle name="Comma 166 2 3" xfId="1769" xr:uid="{B4C864D6-A5F8-4B24-85FB-540C48F4F0AA}"/>
    <cellStyle name="Comma 166 3" xfId="1493" xr:uid="{508AAA6A-D781-429F-BFF5-9304033363AA}"/>
    <cellStyle name="Comma 166 3 2" xfId="1596" xr:uid="{E542071D-99A8-4C82-A880-605C14A4F75B}"/>
    <cellStyle name="Comma 167" xfId="106" xr:uid="{00000000-0005-0000-0000-000069000000}"/>
    <cellStyle name="Comma 167 2" xfId="672" xr:uid="{56853C84-6A5D-42DA-A053-92AD6A3C607E}"/>
    <cellStyle name="Comma 167 2 2" xfId="921" xr:uid="{C209565C-95B5-4F7E-8929-9FCAB21B993D}"/>
    <cellStyle name="Comma 167 2 3" xfId="1770" xr:uid="{88A75F6D-141E-485D-8458-F347D1537166}"/>
    <cellStyle name="Comma 167 3" xfId="1494" xr:uid="{8947E3ED-433C-473E-AAC8-586B5208C4C7}"/>
    <cellStyle name="Comma 167 3 2" xfId="1597" xr:uid="{521EE716-CEED-4E39-9F0F-1E3100078590}"/>
    <cellStyle name="Comma 168" xfId="107" xr:uid="{00000000-0005-0000-0000-00006A000000}"/>
    <cellStyle name="Comma 168 2" xfId="673" xr:uid="{7319FDD4-6E00-4F9C-8B25-04185D2063CB}"/>
    <cellStyle name="Comma 168 2 2" xfId="922" xr:uid="{B61B187A-546C-4F64-B808-8DF9821185D9}"/>
    <cellStyle name="Comma 168 2 3" xfId="1771" xr:uid="{9DF7440D-A516-4F1F-9DB0-CC7F2F419AE3}"/>
    <cellStyle name="Comma 168 3" xfId="1495" xr:uid="{60EF6C69-0192-40B0-8EEE-45DE315ABD44}"/>
    <cellStyle name="Comma 168 3 2" xfId="1598" xr:uid="{C696F1E9-4BC8-4AD2-A358-EADBB07F39FD}"/>
    <cellStyle name="Comma 169" xfId="108" xr:uid="{00000000-0005-0000-0000-00006B000000}"/>
    <cellStyle name="Comma 169 2" xfId="674" xr:uid="{BC5A46E6-08BF-48A3-B9F5-ED923AB8F032}"/>
    <cellStyle name="Comma 169 2 2" xfId="923" xr:uid="{6C0EA3D8-C4A5-4207-B563-57A0A5F3622E}"/>
    <cellStyle name="Comma 169 2 3" xfId="1772" xr:uid="{56318FF8-2E36-42CB-8DD3-BC12ADDB2D92}"/>
    <cellStyle name="Comma 169 3" xfId="1496" xr:uid="{54CCCDBC-D0DF-49A0-823A-C0EB7C7A788C}"/>
    <cellStyle name="Comma 169 3 2" xfId="1599" xr:uid="{19046727-00E4-411B-B1B7-3507A7C9E427}"/>
    <cellStyle name="Comma 17" xfId="109" xr:uid="{00000000-0005-0000-0000-00006C000000}"/>
    <cellStyle name="Comma 17 2" xfId="675" xr:uid="{B378561A-316D-430A-96FC-FA60522AAB63}"/>
    <cellStyle name="Comma 17 2 2" xfId="924" xr:uid="{BF4F6FE9-DC39-4F64-8B84-472DC2E5DEF1}"/>
    <cellStyle name="Comma 17 2 3" xfId="1773" xr:uid="{16F801FD-338B-4A9B-B51F-B859880893E7}"/>
    <cellStyle name="Comma 17 3" xfId="1497" xr:uid="{54CE93C8-B6C6-4011-A1C1-462DB2180448}"/>
    <cellStyle name="Comma 17 3 2" xfId="1600" xr:uid="{DBA7B20A-C866-4F89-A2F4-35C7A3E94101}"/>
    <cellStyle name="Comma 170" xfId="110" xr:uid="{00000000-0005-0000-0000-00006D000000}"/>
    <cellStyle name="Comma 170 2" xfId="676" xr:uid="{E17C218E-A42A-4E7D-8E49-6E96335786A2}"/>
    <cellStyle name="Comma 170 2 2" xfId="925" xr:uid="{1E54C559-4C9D-48F1-A4B8-D368932F0ACE}"/>
    <cellStyle name="Comma 170 2 3" xfId="1774" xr:uid="{DE9505EC-20CA-4DE4-A468-1475C9943E22}"/>
    <cellStyle name="Comma 170 3" xfId="1498" xr:uid="{ADCE3CE1-6D54-446D-87E2-D13C199A4D7F}"/>
    <cellStyle name="Comma 170 3 2" xfId="1601" xr:uid="{33B117D8-7FEF-4815-BBD4-88F3EFF0B3F9}"/>
    <cellStyle name="Comma 171" xfId="111" xr:uid="{00000000-0005-0000-0000-00006E000000}"/>
    <cellStyle name="Comma 171 2" xfId="677" xr:uid="{81A2CA4C-53D9-4DCD-8B5A-CD3AFE94ABE5}"/>
    <cellStyle name="Comma 171 2 2" xfId="926" xr:uid="{030649CC-4C37-4FD0-952D-F241C5058246}"/>
    <cellStyle name="Comma 171 2 3" xfId="1775" xr:uid="{CC32482A-226B-464A-8A45-FDC08D2E0FB6}"/>
    <cellStyle name="Comma 171 3" xfId="1499" xr:uid="{D968E82E-49B4-4F02-B0D5-A2277FFE324A}"/>
    <cellStyle name="Comma 171 3 2" xfId="1602" xr:uid="{77976BFD-01C9-48EC-892A-0018BE88592B}"/>
    <cellStyle name="Comma 172" xfId="112" xr:uid="{00000000-0005-0000-0000-00006F000000}"/>
    <cellStyle name="Comma 172 2" xfId="678" xr:uid="{ED5252FF-0E26-4C6D-B2C6-F5D06FAB043F}"/>
    <cellStyle name="Comma 172 2 2" xfId="927" xr:uid="{DD90FAC2-4EA2-419D-A5B6-35409978E0BF}"/>
    <cellStyle name="Comma 172 2 3" xfId="1776" xr:uid="{D5BAB8DF-689D-4ECA-BA69-28A88E91D9DF}"/>
    <cellStyle name="Comma 172 3" xfId="1500" xr:uid="{8196A374-9CC2-4A58-82DB-5A6A52057226}"/>
    <cellStyle name="Comma 172 3 2" xfId="1603" xr:uid="{E9AB15F4-EBD7-421B-BDCE-BEB904685370}"/>
    <cellStyle name="Comma 173" xfId="113" xr:uid="{00000000-0005-0000-0000-000070000000}"/>
    <cellStyle name="Comma 173 2" xfId="679" xr:uid="{8DB4ED38-6DD8-4FB4-82A8-C31AE1415D82}"/>
    <cellStyle name="Comma 173 2 2" xfId="928" xr:uid="{A3A29AF5-4D44-4649-ADF4-09C76AC50FF2}"/>
    <cellStyle name="Comma 173 2 3" xfId="1777" xr:uid="{12CE99B3-6C6A-4E00-8DA3-35691C494CCB}"/>
    <cellStyle name="Comma 173 3" xfId="1501" xr:uid="{AC2D896F-3B3B-4F9F-BC12-BD44729585D0}"/>
    <cellStyle name="Comma 173 3 2" xfId="1604" xr:uid="{B31D5AE4-1B1E-48A0-9CAE-98B6C6043649}"/>
    <cellStyle name="Comma 174" xfId="114" xr:uid="{00000000-0005-0000-0000-000071000000}"/>
    <cellStyle name="Comma 174 2" xfId="680" xr:uid="{EF271197-C207-4795-9CEE-AC6365219225}"/>
    <cellStyle name="Comma 174 2 2" xfId="929" xr:uid="{E1FDFEA4-F171-4D33-8FA6-51BE8A3102A2}"/>
    <cellStyle name="Comma 174 2 3" xfId="1778" xr:uid="{233ED30A-5971-4BA7-809E-A2E6465447A7}"/>
    <cellStyle name="Comma 174 3" xfId="1502" xr:uid="{67D3E370-0ADE-4A4C-9CB7-62CBEE0D2023}"/>
    <cellStyle name="Comma 174 3 2" xfId="1605" xr:uid="{C77C82BB-1EC9-4274-BCA3-E754F7FFE69F}"/>
    <cellStyle name="Comma 175" xfId="115" xr:uid="{00000000-0005-0000-0000-000072000000}"/>
    <cellStyle name="Comma 175 2" xfId="681" xr:uid="{92F62EF9-352B-4D7D-8159-43F180122F9C}"/>
    <cellStyle name="Comma 175 2 2" xfId="930" xr:uid="{5927ADC0-2F6B-4AAB-84F4-1C2FB45BFF56}"/>
    <cellStyle name="Comma 175 2 3" xfId="1779" xr:uid="{6767F93A-B41E-4187-BF3D-93523B6E49B9}"/>
    <cellStyle name="Comma 175 3" xfId="1503" xr:uid="{EAB0E317-6CB7-46C0-86AE-E0AED02272CA}"/>
    <cellStyle name="Comma 175 3 2" xfId="1606" xr:uid="{25A9BBB5-FA4F-435A-A7C7-C32287A5EDB0}"/>
    <cellStyle name="Comma 176" xfId="116" xr:uid="{00000000-0005-0000-0000-000073000000}"/>
    <cellStyle name="Comma 176 2" xfId="682" xr:uid="{AA4C1BAC-6063-492B-8190-A3430E5C2DDA}"/>
    <cellStyle name="Comma 176 2 2" xfId="931" xr:uid="{93D35580-AFBD-4B23-9627-0EDBFF2FDB48}"/>
    <cellStyle name="Comma 176 2 3" xfId="1780" xr:uid="{C3A9273A-A7A5-408C-B41F-C8D02D7F1398}"/>
    <cellStyle name="Comma 176 3" xfId="1504" xr:uid="{935EA55F-1741-4E6A-880D-8A80AE70B9D2}"/>
    <cellStyle name="Comma 176 3 2" xfId="1607" xr:uid="{E0306219-2E1F-4E0E-B093-AB708007A7F5}"/>
    <cellStyle name="Comma 177" xfId="117" xr:uid="{00000000-0005-0000-0000-000074000000}"/>
    <cellStyle name="Comma 177 2" xfId="683" xr:uid="{973987F1-EE37-4816-86F0-9DE8B5E45453}"/>
    <cellStyle name="Comma 177 2 2" xfId="932" xr:uid="{20DDDB77-62BF-408E-8C26-75288A3A2804}"/>
    <cellStyle name="Comma 177 2 3" xfId="1781" xr:uid="{5463A664-9198-4AF0-859F-C5D23B5681CE}"/>
    <cellStyle name="Comma 177 3" xfId="1505" xr:uid="{C778B558-5B3A-40C7-9F49-931B8E8277F9}"/>
    <cellStyle name="Comma 177 3 2" xfId="1608" xr:uid="{DBA5C766-3299-44E5-BBCD-B8CF02F4E465}"/>
    <cellStyle name="Comma 178" xfId="118" xr:uid="{00000000-0005-0000-0000-000075000000}"/>
    <cellStyle name="Comma 178 2" xfId="684" xr:uid="{97A313BB-D5F0-4ACA-B5E6-467D2984DDFE}"/>
    <cellStyle name="Comma 178 2 2" xfId="933" xr:uid="{8681A471-4FD6-4D74-803C-3A6AC2C752E6}"/>
    <cellStyle name="Comma 178 2 3" xfId="1782" xr:uid="{ADA0BB7F-4BE2-432D-86A9-645C03B34DA2}"/>
    <cellStyle name="Comma 178 3" xfId="1506" xr:uid="{2FBAC2B9-764C-4FDD-9214-DEEA8D6CA088}"/>
    <cellStyle name="Comma 178 3 2" xfId="1609" xr:uid="{875F7D67-D9CE-4D22-8DA4-E61F7F9F99B2}"/>
    <cellStyle name="Comma 179" xfId="119" xr:uid="{00000000-0005-0000-0000-000076000000}"/>
    <cellStyle name="Comma 179 2" xfId="685" xr:uid="{518D0F0A-5714-4105-A0A3-0F6F61F2A4BE}"/>
    <cellStyle name="Comma 179 2 2" xfId="934" xr:uid="{7F002484-F0DC-473D-972A-84921AAD7B20}"/>
    <cellStyle name="Comma 179 2 3" xfId="1783" xr:uid="{FD8B8B63-2037-4500-A663-EA864015746E}"/>
    <cellStyle name="Comma 179 3" xfId="1507" xr:uid="{55437917-26C1-4319-A8CA-F808BF45261E}"/>
    <cellStyle name="Comma 179 3 2" xfId="1610" xr:uid="{27C7F61E-8209-47AF-87A4-C231468F03FF}"/>
    <cellStyle name="Comma 18" xfId="120" xr:uid="{00000000-0005-0000-0000-000077000000}"/>
    <cellStyle name="Comma 18 2" xfId="686" xr:uid="{A60364A7-D24A-4A24-8C0D-D00752808D9E}"/>
    <cellStyle name="Comma 18 2 2" xfId="935" xr:uid="{E35F6AC3-F3C9-497B-9B94-4923B2140799}"/>
    <cellStyle name="Comma 18 2 3" xfId="1784" xr:uid="{93046058-73AD-4815-8CB3-5ACD2C5E149B}"/>
    <cellStyle name="Comma 18 3" xfId="1508" xr:uid="{BEE68544-DED1-4489-B0F7-7253242F2E1B}"/>
    <cellStyle name="Comma 18 3 2" xfId="1611" xr:uid="{11885DD1-64E2-4A41-A320-3E00ED0C9ACA}"/>
    <cellStyle name="Comma 180" xfId="121" xr:uid="{00000000-0005-0000-0000-000078000000}"/>
    <cellStyle name="Comma 180 2" xfId="687" xr:uid="{9BA61494-6868-46AC-BD50-707A151011BE}"/>
    <cellStyle name="Comma 180 2 2" xfId="936" xr:uid="{317C8CCE-2625-4548-ABB7-46D55D8EBB51}"/>
    <cellStyle name="Comma 180 2 3" xfId="1785" xr:uid="{F9CE0328-4F59-4367-AC19-DB59539C6006}"/>
    <cellStyle name="Comma 180 3" xfId="1509" xr:uid="{AF26949A-4702-4623-B97F-CFEBBBF053E8}"/>
    <cellStyle name="Comma 180 3 2" xfId="1612" xr:uid="{B5AEF837-3E15-45CD-BBF0-AE9BF732BF48}"/>
    <cellStyle name="Comma 181" xfId="122" xr:uid="{00000000-0005-0000-0000-000079000000}"/>
    <cellStyle name="Comma 181 2" xfId="688" xr:uid="{5F1900AE-1059-4F7A-8E22-1EDD2876A954}"/>
    <cellStyle name="Comma 181 3" xfId="1301" xr:uid="{75A54027-D17B-4D34-A78D-3D092CEEED3B}"/>
    <cellStyle name="Comma 182" xfId="123" xr:uid="{00000000-0005-0000-0000-00007A000000}"/>
    <cellStyle name="Comma 182 2" xfId="689" xr:uid="{B34FB75B-9D37-4D63-8C6A-858ACC750177}"/>
    <cellStyle name="Comma 182 3" xfId="1302" xr:uid="{4BE28DCE-8A91-4902-9022-50CFD2FAD810}"/>
    <cellStyle name="Comma 183" xfId="124" xr:uid="{00000000-0005-0000-0000-00007B000000}"/>
    <cellStyle name="Comma 183 2" xfId="690" xr:uid="{6A169CBA-64F0-4379-B099-93EA531910DA}"/>
    <cellStyle name="Comma 183 3" xfId="1303" xr:uid="{DFD35D4D-84A4-4B2A-B0B9-C2CE9897C83E}"/>
    <cellStyle name="Comma 184" xfId="125" xr:uid="{00000000-0005-0000-0000-00007C000000}"/>
    <cellStyle name="Comma 184 2" xfId="691" xr:uid="{F0DAAA57-67C5-4F1D-99CE-A59F15091FEF}"/>
    <cellStyle name="Comma 184 3" xfId="1304" xr:uid="{E7DE5113-6A8F-4693-9BF8-E233177CF781}"/>
    <cellStyle name="Comma 185" xfId="126" xr:uid="{00000000-0005-0000-0000-00007D000000}"/>
    <cellStyle name="Comma 185 2" xfId="692" xr:uid="{7BC2854A-36AD-4F81-861E-E61B375422ED}"/>
    <cellStyle name="Comma 185 3" xfId="1305" xr:uid="{DF7F700E-50DB-41CE-8DB6-6444F8A2D63C}"/>
    <cellStyle name="Comma 186" xfId="127" xr:uid="{00000000-0005-0000-0000-00007E000000}"/>
    <cellStyle name="Comma 186 2" xfId="693" xr:uid="{A72E7F4B-FFD9-49D2-B7F9-86EC7353CD11}"/>
    <cellStyle name="Comma 186 3" xfId="1306" xr:uid="{9F214E2E-5967-4415-BA62-C60846ECD78C}"/>
    <cellStyle name="Comma 187" xfId="128" xr:uid="{00000000-0005-0000-0000-00007F000000}"/>
    <cellStyle name="Comma 187 2" xfId="694" xr:uid="{7C75488A-03D9-46D4-886A-C50A25EA3174}"/>
    <cellStyle name="Comma 187 3" xfId="1307" xr:uid="{F7AA6928-CB46-4173-9813-D8C2AA11A46D}"/>
    <cellStyle name="Comma 188" xfId="129" xr:uid="{00000000-0005-0000-0000-000080000000}"/>
    <cellStyle name="Comma 188 2" xfId="695" xr:uid="{D9AB11C4-1DF8-4750-A499-3FDAB9B4BD67}"/>
    <cellStyle name="Comma 188 3" xfId="1308" xr:uid="{3103EABC-5B44-49F0-ABDF-33FEEFB31D1D}"/>
    <cellStyle name="Comma 189" xfId="130" xr:uid="{00000000-0005-0000-0000-000081000000}"/>
    <cellStyle name="Comma 189 2" xfId="696" xr:uid="{CF2D3633-2900-4AEA-A93F-FFD00DE87CF1}"/>
    <cellStyle name="Comma 189 3" xfId="1309" xr:uid="{4B73859E-EEF4-493C-802E-704E689AF622}"/>
    <cellStyle name="Comma 19" xfId="131" xr:uid="{00000000-0005-0000-0000-000082000000}"/>
    <cellStyle name="Comma 19 2" xfId="697" xr:uid="{D0761211-F90C-43DE-9DC2-FF69EFE3F240}"/>
    <cellStyle name="Comma 19 2 2" xfId="937" xr:uid="{3B0C28A7-7944-4057-ABF9-94E6D5970DF5}"/>
    <cellStyle name="Comma 19 2 3" xfId="1786" xr:uid="{40201B94-1A4E-49E0-A474-F029CC09F363}"/>
    <cellStyle name="Comma 19 3" xfId="1510" xr:uid="{0F789D69-5AD7-4AE9-A316-187579D97D5F}"/>
    <cellStyle name="Comma 19 3 2" xfId="1613" xr:uid="{8CB5748E-95AB-47B0-8CFE-EC544DAA4758}"/>
    <cellStyle name="Comma 190" xfId="132" xr:uid="{00000000-0005-0000-0000-000083000000}"/>
    <cellStyle name="Comma 190 2" xfId="698" xr:uid="{71DE8C34-9BBA-4AD9-9190-3766A05A48B4}"/>
    <cellStyle name="Comma 190 3" xfId="1310" xr:uid="{4272F216-B809-451E-88C5-F5F2844A27ED}"/>
    <cellStyle name="Comma 191" xfId="133" xr:uid="{00000000-0005-0000-0000-000084000000}"/>
    <cellStyle name="Comma 191 2" xfId="699" xr:uid="{7EC0738D-3D7D-40FE-83EA-026E48C384C0}"/>
    <cellStyle name="Comma 191 3" xfId="1311" xr:uid="{0AA59F15-445F-4DD1-A54D-93C5954B871D}"/>
    <cellStyle name="Comma 192" xfId="134" xr:uid="{00000000-0005-0000-0000-000085000000}"/>
    <cellStyle name="Comma 192 2" xfId="700" xr:uid="{3D97B7ED-E490-4C37-9C0B-8EE28F401D77}"/>
    <cellStyle name="Comma 192 3" xfId="1312" xr:uid="{13A87047-FD2E-42B2-BB48-1EE9FA35A086}"/>
    <cellStyle name="Comma 193" xfId="135" xr:uid="{00000000-0005-0000-0000-000086000000}"/>
    <cellStyle name="Comma 193 2" xfId="701" xr:uid="{213C91B9-72C2-4C95-B390-AE10E0A87A63}"/>
    <cellStyle name="Comma 193 3" xfId="1313" xr:uid="{D01F2FFA-A097-4B16-9C76-E6835034E67D}"/>
    <cellStyle name="Comma 194" xfId="136" xr:uid="{00000000-0005-0000-0000-000087000000}"/>
    <cellStyle name="Comma 194 2" xfId="702" xr:uid="{6F2DC97E-033D-4FF4-84CE-25E3865FF197}"/>
    <cellStyle name="Comma 194 3" xfId="1314" xr:uid="{75C12FC7-6103-4DBC-9C73-66370D3F3E2D}"/>
    <cellStyle name="Comma 195" xfId="137" xr:uid="{00000000-0005-0000-0000-000088000000}"/>
    <cellStyle name="Comma 195 2" xfId="703" xr:uid="{225CDADD-E307-4EAA-B303-45323DE078A0}"/>
    <cellStyle name="Comma 195 3" xfId="1315" xr:uid="{8631C544-F8E5-4CAB-8E06-5BE296109F55}"/>
    <cellStyle name="Comma 196" xfId="138" xr:uid="{00000000-0005-0000-0000-000089000000}"/>
    <cellStyle name="Comma 196 2" xfId="704" xr:uid="{123CE767-E9F5-47A4-885F-477701ABABEE}"/>
    <cellStyle name="Comma 196 3" xfId="1316" xr:uid="{23E23D40-2B4A-48F6-8609-512512BD8E82}"/>
    <cellStyle name="Comma 197" xfId="139" xr:uid="{00000000-0005-0000-0000-00008A000000}"/>
    <cellStyle name="Comma 197 2" xfId="705" xr:uid="{85A6B92C-9B25-4CED-AC4D-141C3A70DA8C}"/>
    <cellStyle name="Comma 197 3" xfId="1317" xr:uid="{E050B8BC-F9F3-4ECD-8B8E-59821E027AAF}"/>
    <cellStyle name="Comma 198" xfId="140" xr:uid="{00000000-0005-0000-0000-00008B000000}"/>
    <cellStyle name="Comma 198 2" xfId="706" xr:uid="{F15EE604-FDF6-4693-BB7F-870B359D4F25}"/>
    <cellStyle name="Comma 198 3" xfId="1318" xr:uid="{11DDB880-65B7-470D-96D3-7156F92AC878}"/>
    <cellStyle name="Comma 199" xfId="141" xr:uid="{00000000-0005-0000-0000-00008C000000}"/>
    <cellStyle name="Comma 199 2" xfId="707" xr:uid="{55244AF6-A462-40C6-BC2D-50160766D38A}"/>
    <cellStyle name="Comma 199 3" xfId="1319" xr:uid="{6BD43CB9-D05C-4134-B302-378AC5953C1F}"/>
    <cellStyle name="Comma 2" xfId="142" xr:uid="{00000000-0005-0000-0000-00008D000000}"/>
    <cellStyle name="Comma 2 2" xfId="708" xr:uid="{66D2B313-3BDA-459A-AA99-54EBF4380582}"/>
    <cellStyle name="Comma 2 2 2" xfId="938" xr:uid="{61AD1C08-C185-44FD-869A-7569E5ADB16F}"/>
    <cellStyle name="Comma 2 2 3" xfId="1787" xr:uid="{1E81D411-46C2-4B78-9E59-381EA9FE19EC}"/>
    <cellStyle name="Comma 2 3" xfId="1511" xr:uid="{8D701E5E-7768-485B-826A-05C1A162D017}"/>
    <cellStyle name="Comma 2 3 2" xfId="1614" xr:uid="{E231A5FE-9264-47B8-AA42-D276F74B7C66}"/>
    <cellStyle name="Comma 20" xfId="143" xr:uid="{00000000-0005-0000-0000-00008E000000}"/>
    <cellStyle name="Comma 20 2" xfId="709" xr:uid="{1945C6DE-1DD6-4AA3-8D98-05B9A89ED36A}"/>
    <cellStyle name="Comma 20 2 2" xfId="939" xr:uid="{7E162D04-1117-4C2E-A936-836E9DC4D506}"/>
    <cellStyle name="Comma 20 2 3" xfId="1788" xr:uid="{E273C779-B7DE-41B9-AFA9-951CA9F79DDF}"/>
    <cellStyle name="Comma 20 3" xfId="1512" xr:uid="{C586D9FC-BCD1-4674-BF0C-34A9DEF353D9}"/>
    <cellStyle name="Comma 20 3 2" xfId="1615" xr:uid="{83E3E95E-C063-437B-861E-A5E527BB5BEE}"/>
    <cellStyle name="Comma 200" xfId="144" xr:uid="{00000000-0005-0000-0000-00008F000000}"/>
    <cellStyle name="Comma 200 2" xfId="710" xr:uid="{B55FB64D-C20E-4B57-A0BC-13AE5CB815DE}"/>
    <cellStyle name="Comma 200 3" xfId="1320" xr:uid="{248156FE-2F1C-4833-9D37-273A514F6C4E}"/>
    <cellStyle name="Comma 201" xfId="145" xr:uid="{00000000-0005-0000-0000-000090000000}"/>
    <cellStyle name="Comma 201 2" xfId="711" xr:uid="{B188498A-04FC-44C7-B22F-DEBE8F1BE89B}"/>
    <cellStyle name="Comma 201 3" xfId="1321" xr:uid="{0A9DB253-6809-4275-9EA6-EEA0BCDBFEBD}"/>
    <cellStyle name="Comma 202" xfId="146" xr:uid="{00000000-0005-0000-0000-000091000000}"/>
    <cellStyle name="Comma 202 2" xfId="712" xr:uid="{E9A2BCE6-BE6E-4A9A-8B46-D929F89A43A5}"/>
    <cellStyle name="Comma 202 3" xfId="1322" xr:uid="{16F04D3D-9BF8-4EB2-82BF-292165CB9F9D}"/>
    <cellStyle name="Comma 203" xfId="147" xr:uid="{00000000-0005-0000-0000-000092000000}"/>
    <cellStyle name="Comma 203 2" xfId="1789" xr:uid="{05B75170-3742-40AC-A5D4-442C76B984EF}"/>
    <cellStyle name="Comma 203 3" xfId="1616" xr:uid="{E18234C5-E258-43A3-B312-1526CD215AF9}"/>
    <cellStyle name="Comma 204" xfId="148" xr:uid="{00000000-0005-0000-0000-000093000000}"/>
    <cellStyle name="Comma 204 2" xfId="1790" xr:uid="{F3B6947A-DEE9-4EC8-A1D4-77AE87F5F5AB}"/>
    <cellStyle name="Comma 204 3" xfId="1617" xr:uid="{3DA38BC0-EC97-4769-8C78-8DA0D514B2D6}"/>
    <cellStyle name="Comma 205" xfId="149" xr:uid="{00000000-0005-0000-0000-000094000000}"/>
    <cellStyle name="Comma 205 2" xfId="1791" xr:uid="{EA035556-5AA8-4E92-9DA6-F042118A0F56}"/>
    <cellStyle name="Comma 205 3" xfId="1618" xr:uid="{5C1833AC-5818-4D0B-981B-38117F3F981F}"/>
    <cellStyle name="Comma 206" xfId="150" xr:uid="{00000000-0005-0000-0000-000095000000}"/>
    <cellStyle name="Comma 206 2" xfId="1792" xr:uid="{67923096-CB28-4682-8BD9-0E4E448CED6C}"/>
    <cellStyle name="Comma 206 3" xfId="1619" xr:uid="{EEE42F16-4F3F-460D-8092-35C7192AAFC4}"/>
    <cellStyle name="Comma 207" xfId="151" xr:uid="{00000000-0005-0000-0000-000096000000}"/>
    <cellStyle name="Comma 207 2" xfId="1793" xr:uid="{FCEE3E89-C66A-40D1-8469-6451551091BE}"/>
    <cellStyle name="Comma 207 3" xfId="1620" xr:uid="{4D924B51-150D-4BD4-BE61-584E902972B5}"/>
    <cellStyle name="Comma 208" xfId="152" xr:uid="{00000000-0005-0000-0000-000097000000}"/>
    <cellStyle name="Comma 208 2" xfId="1794" xr:uid="{C82F2378-44DD-4A14-B39E-8D80455DF5C2}"/>
    <cellStyle name="Comma 208 3" xfId="1621" xr:uid="{A8DC19FD-FEAA-4578-A26D-F0A6ABE5B6DE}"/>
    <cellStyle name="Comma 209" xfId="153" xr:uid="{00000000-0005-0000-0000-000098000000}"/>
    <cellStyle name="Comma 209 2" xfId="1795" xr:uid="{DDCE0782-106C-4225-BFAB-DEDADAF39F10}"/>
    <cellStyle name="Comma 209 3" xfId="1622" xr:uid="{8F0FDDC6-253B-46C2-87DA-2751F87BE7CB}"/>
    <cellStyle name="Comma 21" xfId="154" xr:uid="{00000000-0005-0000-0000-000099000000}"/>
    <cellStyle name="Comma 21 2" xfId="713" xr:uid="{7DF692C5-C267-433A-BED2-C433D757B51C}"/>
    <cellStyle name="Comma 21 2 2" xfId="940" xr:uid="{699FF5AE-5F73-4FE5-ABC7-0D9B2ED235BF}"/>
    <cellStyle name="Comma 21 2 3" xfId="1796" xr:uid="{C2B08709-EE3E-403E-9F4C-E0F99649A59D}"/>
    <cellStyle name="Comma 21 3" xfId="1513" xr:uid="{B75D7075-6AF2-4F21-8588-8E201AA85319}"/>
    <cellStyle name="Comma 21 3 2" xfId="1623" xr:uid="{65F99CEE-31C6-4936-AC19-FFDB2DDCD46C}"/>
    <cellStyle name="Comma 210" xfId="155" xr:uid="{00000000-0005-0000-0000-00009A000000}"/>
    <cellStyle name="Comma 210 2" xfId="1797" xr:uid="{788F6D14-1B38-4093-84EC-DB55786236DE}"/>
    <cellStyle name="Comma 210 3" xfId="1624" xr:uid="{FD629588-B055-4F11-92C6-9DAB51427249}"/>
    <cellStyle name="Comma 211" xfId="156" xr:uid="{00000000-0005-0000-0000-00009B000000}"/>
    <cellStyle name="Comma 211 2" xfId="1798" xr:uid="{BF19151A-F1C3-4CF6-8B85-87C1C4F1064A}"/>
    <cellStyle name="Comma 211 3" xfId="1625" xr:uid="{CCC26784-0C7A-4F5E-970E-810D4180FCE6}"/>
    <cellStyle name="Comma 212" xfId="157" xr:uid="{00000000-0005-0000-0000-00009C000000}"/>
    <cellStyle name="Comma 212 2" xfId="1799" xr:uid="{04DDCA43-E594-4DBC-B1C9-E498871D01AB}"/>
    <cellStyle name="Comma 212 3" xfId="1626" xr:uid="{61B4D3A4-6D2F-4B69-BA9E-A34D56C69380}"/>
    <cellStyle name="Comma 213" xfId="158" xr:uid="{00000000-0005-0000-0000-00009D000000}"/>
    <cellStyle name="Comma 213 2" xfId="1800" xr:uid="{2558BE8A-3E8E-424A-80CD-12CE32DEF5E2}"/>
    <cellStyle name="Comma 213 3" xfId="1627" xr:uid="{D07BC100-2598-44A3-A65A-F6CB531FC456}"/>
    <cellStyle name="Comma 214" xfId="159" xr:uid="{00000000-0005-0000-0000-00009E000000}"/>
    <cellStyle name="Comma 214 2" xfId="1801" xr:uid="{F5496D20-66FF-4363-8825-F286F6E769E7}"/>
    <cellStyle name="Comma 214 3" xfId="1628" xr:uid="{B8614E0A-2E63-4CA0-B037-078CC24182FF}"/>
    <cellStyle name="Comma 215" xfId="160" xr:uid="{00000000-0005-0000-0000-00009F000000}"/>
    <cellStyle name="Comma 215 2" xfId="1802" xr:uid="{C355722E-1C15-4A38-907C-09E1458376D4}"/>
    <cellStyle name="Comma 215 3" xfId="1629" xr:uid="{68948443-59BA-45D9-ADCD-76C98F033CC3}"/>
    <cellStyle name="Comma 216" xfId="161" xr:uid="{00000000-0005-0000-0000-0000A0000000}"/>
    <cellStyle name="Comma 216 2" xfId="1803" xr:uid="{C4184327-B4BD-4995-A0D8-0D6F01FAD3B9}"/>
    <cellStyle name="Comma 216 3" xfId="1630" xr:uid="{E9C6C16A-F459-4275-A891-883C75AB2A27}"/>
    <cellStyle name="Comma 217" xfId="162" xr:uid="{00000000-0005-0000-0000-0000A1000000}"/>
    <cellStyle name="Comma 217 2" xfId="1804" xr:uid="{54CB02F9-918E-41EB-A5AC-B20DB639E5BE}"/>
    <cellStyle name="Comma 217 3" xfId="1631" xr:uid="{D35C452E-7BC6-45F3-BFF0-D701947EB7C2}"/>
    <cellStyle name="Comma 218" xfId="163" xr:uid="{00000000-0005-0000-0000-0000A2000000}"/>
    <cellStyle name="Comma 218 2" xfId="1805" xr:uid="{88019F6F-E668-4DB4-8420-CED73F07D1AF}"/>
    <cellStyle name="Comma 218 3" xfId="1632" xr:uid="{E800DE24-94AE-4ECB-875E-56A07591FD16}"/>
    <cellStyle name="Comma 219" xfId="164" xr:uid="{00000000-0005-0000-0000-0000A3000000}"/>
    <cellStyle name="Comma 219 2" xfId="1806" xr:uid="{0A7D5DA5-99DA-4194-A479-46AF5725DEFC}"/>
    <cellStyle name="Comma 219 3" xfId="1633" xr:uid="{EA97A2BB-C288-42BE-96C7-2668A6663620}"/>
    <cellStyle name="Comma 22" xfId="165" xr:uid="{00000000-0005-0000-0000-0000A4000000}"/>
    <cellStyle name="Comma 22 2" xfId="714" xr:uid="{E9E883D6-9047-4FCF-BB81-09DAA2D5A2BB}"/>
    <cellStyle name="Comma 22 2 2" xfId="941" xr:uid="{20BEA9B4-A801-4012-A5A5-41BB78EE86D0}"/>
    <cellStyle name="Comma 22 2 3" xfId="1807" xr:uid="{38441BDC-B842-4362-8E46-8705173BEDD0}"/>
    <cellStyle name="Comma 22 3" xfId="1514" xr:uid="{55D89C35-4ACF-4BD8-9C5B-865CC045E144}"/>
    <cellStyle name="Comma 22 3 2" xfId="1634" xr:uid="{94AF2CE4-B63E-430B-9CC6-23D107DC9C61}"/>
    <cellStyle name="Comma 220" xfId="166" xr:uid="{00000000-0005-0000-0000-0000A5000000}"/>
    <cellStyle name="Comma 220 2" xfId="1808" xr:uid="{D755C6AD-FF04-4B24-8E62-27C1BE5609E3}"/>
    <cellStyle name="Comma 220 3" xfId="1635" xr:uid="{63512E6A-01B5-42DA-9ABD-870B70928450}"/>
    <cellStyle name="Comma 221" xfId="167" xr:uid="{00000000-0005-0000-0000-0000A6000000}"/>
    <cellStyle name="Comma 221 2" xfId="1809" xr:uid="{DDB3560B-1F5D-4AAA-8863-BD94DCE7135B}"/>
    <cellStyle name="Comma 221 3" xfId="1636" xr:uid="{644E087D-A00F-424C-B848-00CBE021A544}"/>
    <cellStyle name="Comma 222" xfId="168" xr:uid="{00000000-0005-0000-0000-0000A7000000}"/>
    <cellStyle name="Comma 222 2" xfId="1810" xr:uid="{FCB6FE4D-2E01-431B-AA55-336C68407EA1}"/>
    <cellStyle name="Comma 222 3" xfId="1637" xr:uid="{001259C9-60CC-44AB-B5B1-86AEA456809E}"/>
    <cellStyle name="Comma 223" xfId="169" xr:uid="{00000000-0005-0000-0000-0000A8000000}"/>
    <cellStyle name="Comma 223 2" xfId="1811" xr:uid="{8A537E1C-A3F2-4BD8-9AC7-B6E074DE4AA9}"/>
    <cellStyle name="Comma 223 3" xfId="1638" xr:uid="{C75CC372-6AD5-4851-AFD4-6B085178EAE6}"/>
    <cellStyle name="Comma 23" xfId="170" xr:uid="{00000000-0005-0000-0000-0000A9000000}"/>
    <cellStyle name="Comma 23 2" xfId="715" xr:uid="{078A307D-B65D-49D7-9151-A171C37BDB12}"/>
    <cellStyle name="Comma 23 2 2" xfId="942" xr:uid="{256A7B31-825B-4FE8-8D85-9DCC31FD48E0}"/>
    <cellStyle name="Comma 23 2 3" xfId="1812" xr:uid="{4E81F620-A3DA-4F7F-B4F2-8B00F093AD3E}"/>
    <cellStyle name="Comma 23 3" xfId="1515" xr:uid="{2A9A6CF8-B2FF-43D3-A295-D37F8306E98E}"/>
    <cellStyle name="Comma 23 3 2" xfId="1639" xr:uid="{90F6E731-8497-44C2-8D6E-F898A6EF53C6}"/>
    <cellStyle name="Comma 24" xfId="171" xr:uid="{00000000-0005-0000-0000-0000AA000000}"/>
    <cellStyle name="Comma 24 2" xfId="716" xr:uid="{2EA084E0-0EA5-4EE8-938F-5A626FDAFC86}"/>
    <cellStyle name="Comma 24 2 2" xfId="943" xr:uid="{B5714938-7283-4AEF-9B19-C2C4200993F9}"/>
    <cellStyle name="Comma 24 2 3" xfId="1813" xr:uid="{A0927B55-A6C5-4F53-AC8B-5C73167EAAE5}"/>
    <cellStyle name="Comma 24 3" xfId="1516" xr:uid="{3A279AE5-0618-4D2E-9465-69CF10588876}"/>
    <cellStyle name="Comma 24 3 2" xfId="1640" xr:uid="{C57642B3-A37A-44DD-ADFD-32BB686ED3E0}"/>
    <cellStyle name="Comma 25" xfId="172" xr:uid="{00000000-0005-0000-0000-0000AB000000}"/>
    <cellStyle name="Comma 25 2" xfId="717" xr:uid="{E22A18CF-B693-45F7-995E-0629D1F8A634}"/>
    <cellStyle name="Comma 25 2 2" xfId="944" xr:uid="{BF980152-CD8C-437B-B93B-D2C526045502}"/>
    <cellStyle name="Comma 25 2 3" xfId="1814" xr:uid="{139D9BEB-5B97-4147-A8D7-5CDD64DC2F1E}"/>
    <cellStyle name="Comma 25 3" xfId="1517" xr:uid="{AD0CB208-24E5-494C-90BE-9A7CA045D8AB}"/>
    <cellStyle name="Comma 25 3 2" xfId="1641" xr:uid="{67FD1EB3-0D5C-47F1-9DC3-87C9C22B81B1}"/>
    <cellStyle name="Comma 26" xfId="173" xr:uid="{00000000-0005-0000-0000-0000AC000000}"/>
    <cellStyle name="Comma 26 2" xfId="718" xr:uid="{919A9BB3-C290-4EC0-9459-5B1A4489B9DF}"/>
    <cellStyle name="Comma 26 2 2" xfId="945" xr:uid="{40109609-70E9-4550-B5BE-DDEF8CFAF0BA}"/>
    <cellStyle name="Comma 26 2 3" xfId="1815" xr:uid="{A6D9323B-EBEA-41E6-9C12-8123E6F436EB}"/>
    <cellStyle name="Comma 26 3" xfId="1518" xr:uid="{FB18BCE3-E0DB-4232-9C46-ED09C8AA1D9E}"/>
    <cellStyle name="Comma 26 3 2" xfId="1642" xr:uid="{D1B96BE1-F70A-4E85-8EDC-A3F0BEE0C565}"/>
    <cellStyle name="Comma 27" xfId="174" xr:uid="{00000000-0005-0000-0000-0000AD000000}"/>
    <cellStyle name="Comma 27 2" xfId="719" xr:uid="{30E993C6-4B08-48F7-A3A8-4DA71433EEF2}"/>
    <cellStyle name="Comma 27 2 2" xfId="946" xr:uid="{10E15429-BED4-4A2B-84C4-152A7BAE2A12}"/>
    <cellStyle name="Comma 27 2 3" xfId="1816" xr:uid="{41956B89-FB2A-4E6A-862C-909BB9B438BE}"/>
    <cellStyle name="Comma 27 3" xfId="1519" xr:uid="{A8FE917C-D1CD-49D8-BDB2-5CADF971FE5B}"/>
    <cellStyle name="Comma 27 3 2" xfId="1643" xr:uid="{35108721-B800-4EB0-8ED1-52EDF3AD367D}"/>
    <cellStyle name="Comma 28" xfId="175" xr:uid="{00000000-0005-0000-0000-0000AE000000}"/>
    <cellStyle name="Comma 28 2" xfId="720" xr:uid="{6A0DC9D7-9A23-4E0B-80A0-FCAD0AE542F9}"/>
    <cellStyle name="Comma 28 2 2" xfId="947" xr:uid="{E6A6C10E-5930-4BEE-B393-FDE706A5FB5D}"/>
    <cellStyle name="Comma 28 2 3" xfId="1817" xr:uid="{CB515293-8383-4936-AC91-044F44F7FD9F}"/>
    <cellStyle name="Comma 28 3" xfId="1520" xr:uid="{CC4B8528-CFAE-4DA5-812C-115E0B81AC39}"/>
    <cellStyle name="Comma 28 3 2" xfId="1644" xr:uid="{49816E4B-2D08-4B42-B213-7817ECCE8BFA}"/>
    <cellStyle name="Comma 29" xfId="176" xr:uid="{00000000-0005-0000-0000-0000AF000000}"/>
    <cellStyle name="Comma 29 2" xfId="721" xr:uid="{C01B63B4-CC65-4BAF-914D-43AE81641451}"/>
    <cellStyle name="Comma 29 2 2" xfId="948" xr:uid="{C05016C0-686C-4DA5-AED2-A606B524518A}"/>
    <cellStyle name="Comma 29 2 3" xfId="1818" xr:uid="{CCB345D2-E854-4DFB-B84C-9FFCD3AB943E}"/>
    <cellStyle name="Comma 29 3" xfId="1521" xr:uid="{F004DD6D-7F28-4472-B552-9F04A0627E7E}"/>
    <cellStyle name="Comma 29 3 2" xfId="1645" xr:uid="{2305765C-FBBE-4DF9-9E04-7E13F955995A}"/>
    <cellStyle name="Comma 3" xfId="177" xr:uid="{00000000-0005-0000-0000-0000B0000000}"/>
    <cellStyle name="Comma 3 2" xfId="722" xr:uid="{BB11D18E-36A7-4E03-8BD5-0E9A1A490E66}"/>
    <cellStyle name="Comma 3 2 2" xfId="949" xr:uid="{234F13D2-6F1E-4BAD-B5D1-98BF58BBE1F1}"/>
    <cellStyle name="Comma 3 2 3" xfId="1819" xr:uid="{2491EA09-0001-421C-B577-3D5044DDA335}"/>
    <cellStyle name="Comma 3 3" xfId="1522" xr:uid="{B4EF9ABD-FCFF-4CD3-99CC-B9ACD46DBD2A}"/>
    <cellStyle name="Comma 3 3 2" xfId="1646" xr:uid="{B9381189-E3CB-4B68-8B3D-894E447324F8}"/>
    <cellStyle name="Comma 30" xfId="178" xr:uid="{00000000-0005-0000-0000-0000B1000000}"/>
    <cellStyle name="Comma 30 2" xfId="723" xr:uid="{028C12EE-4A5E-4A0B-8060-44AFE60006B8}"/>
    <cellStyle name="Comma 30 2 2" xfId="950" xr:uid="{EE83356B-FEC9-4F60-BF9E-3F12E915C109}"/>
    <cellStyle name="Comma 30 2 3" xfId="1820" xr:uid="{91CB50CF-E848-4CB3-82FB-C28238911623}"/>
    <cellStyle name="Comma 30 3" xfId="1523" xr:uid="{394ADA1C-7A01-457E-A1C7-FB4D178BD979}"/>
    <cellStyle name="Comma 30 3 2" xfId="1647" xr:uid="{E9C846A4-6475-4F7E-B427-9B0A3F216C24}"/>
    <cellStyle name="Comma 31" xfId="179" xr:uid="{00000000-0005-0000-0000-0000B2000000}"/>
    <cellStyle name="Comma 31 2" xfId="724" xr:uid="{5AC8E022-4ADE-450A-8E75-D22C3FC2CAD3}"/>
    <cellStyle name="Comma 31 2 2" xfId="951" xr:uid="{76917F13-DD29-4231-BDB7-1DDF1693EAC6}"/>
    <cellStyle name="Comma 31 2 3" xfId="1821" xr:uid="{D5ADF7D1-5FDA-4BE3-A80D-A325596B2406}"/>
    <cellStyle name="Comma 31 3" xfId="1524" xr:uid="{E18B8314-EC4D-4964-B9BD-7B5F477DA827}"/>
    <cellStyle name="Comma 31 3 2" xfId="1648" xr:uid="{08F4AC32-B585-4988-8982-17D4160DAA8D}"/>
    <cellStyle name="Comma 32" xfId="180" xr:uid="{00000000-0005-0000-0000-0000B3000000}"/>
    <cellStyle name="Comma 32 2" xfId="725" xr:uid="{1C0878A7-01BF-411A-BC1E-5E0A47829D34}"/>
    <cellStyle name="Comma 32 2 2" xfId="952" xr:uid="{FF05B2BD-C1E6-4392-96F2-90351053D35B}"/>
    <cellStyle name="Comma 32 2 3" xfId="1822" xr:uid="{1FBB8A1A-5151-4856-A62B-E4CE4256595E}"/>
    <cellStyle name="Comma 32 3" xfId="1525" xr:uid="{289EDD95-4BB7-49D0-9CC6-694E7B178620}"/>
    <cellStyle name="Comma 32 3 2" xfId="1649" xr:uid="{7D035F01-BB63-420D-98D1-617941CA4F6D}"/>
    <cellStyle name="Comma 33" xfId="181" xr:uid="{00000000-0005-0000-0000-0000B4000000}"/>
    <cellStyle name="Comma 33 2" xfId="726" xr:uid="{B18F3567-4110-443F-B36D-547226EFBD77}"/>
    <cellStyle name="Comma 33 2 2" xfId="953" xr:uid="{B6C53809-2D2F-4FFF-86D6-C033BA827013}"/>
    <cellStyle name="Comma 33 2 3" xfId="1823" xr:uid="{D9BFFAC5-0DD1-4AD7-98A3-323B8D9E678D}"/>
    <cellStyle name="Comma 33 3" xfId="1526" xr:uid="{CC52CA9E-5453-403E-A81D-131AF70C0BD9}"/>
    <cellStyle name="Comma 33 3 2" xfId="1650" xr:uid="{782E58C9-CB6A-49E7-8815-E05A22CD50C1}"/>
    <cellStyle name="Comma 34" xfId="182" xr:uid="{00000000-0005-0000-0000-0000B5000000}"/>
    <cellStyle name="Comma 34 2" xfId="727" xr:uid="{9A791235-F489-44E0-8F0E-47397A4198DE}"/>
    <cellStyle name="Comma 34 2 2" xfId="954" xr:uid="{32F8E114-DECA-49A7-ABCF-1D9D59C0B9DC}"/>
    <cellStyle name="Comma 34 2 3" xfId="1824" xr:uid="{6FCA5001-58E2-4431-874E-6E50429499E1}"/>
    <cellStyle name="Comma 34 3" xfId="1527" xr:uid="{D31B5DEF-ACAF-4D9F-B80A-DDF0A2F791DD}"/>
    <cellStyle name="Comma 34 3 2" xfId="1651" xr:uid="{9BB3DF67-4B67-4E39-837C-8ECB5B30E881}"/>
    <cellStyle name="Comma 35" xfId="183" xr:uid="{00000000-0005-0000-0000-0000B6000000}"/>
    <cellStyle name="Comma 35 2" xfId="728" xr:uid="{8158141D-8FE3-4C8E-8DCD-E1726182A828}"/>
    <cellStyle name="Comma 35 2 2" xfId="955" xr:uid="{7F64FD7F-6484-4EBB-9493-DC577670EBC5}"/>
    <cellStyle name="Comma 35 2 3" xfId="1825" xr:uid="{DEF81D73-7102-4C4F-9059-0FF9D1D3775C}"/>
    <cellStyle name="Comma 35 3" xfId="1528" xr:uid="{6C784114-4F7F-43E0-B84F-50D6DE3360BD}"/>
    <cellStyle name="Comma 35 3 2" xfId="1652" xr:uid="{61B6A5A9-1929-418E-8B9D-72B99639F5EA}"/>
    <cellStyle name="Comma 36" xfId="184" xr:uid="{00000000-0005-0000-0000-0000B7000000}"/>
    <cellStyle name="Comma 36 2" xfId="729" xr:uid="{A7EACF4B-3F2A-4CE4-AEF8-5C17360E8A69}"/>
    <cellStyle name="Comma 36 2 2" xfId="956" xr:uid="{C14C1239-981C-45BB-9BCC-5F694BAD8522}"/>
    <cellStyle name="Comma 36 2 3" xfId="1826" xr:uid="{C7FE0196-D52A-40B4-BA16-2AAEF339DE2A}"/>
    <cellStyle name="Comma 36 3" xfId="1529" xr:uid="{17D06670-0024-4E1E-81C6-4DCB99FF927B}"/>
    <cellStyle name="Comma 36 3 2" xfId="1653" xr:uid="{820BA2EA-86ED-4F82-B0E4-7AB3AB1FDDF3}"/>
    <cellStyle name="Comma 37" xfId="185" xr:uid="{00000000-0005-0000-0000-0000B8000000}"/>
    <cellStyle name="Comma 37 2" xfId="730" xr:uid="{AA88AE16-EA71-49E8-94B5-AE7DF2CD004B}"/>
    <cellStyle name="Comma 37 2 2" xfId="957" xr:uid="{81334D5F-FE4F-4AF0-8BEF-1A1B683548AD}"/>
    <cellStyle name="Comma 37 2 3" xfId="1827" xr:uid="{0DBA8A2F-6332-47CB-8020-E0805DBFF61A}"/>
    <cellStyle name="Comma 37 3" xfId="1530" xr:uid="{CAE2722C-3D51-45E1-8672-CE3910F09992}"/>
    <cellStyle name="Comma 37 3 2" xfId="1654" xr:uid="{B70C516B-8583-405C-A03C-A7388FAD0095}"/>
    <cellStyle name="Comma 38" xfId="186" xr:uid="{00000000-0005-0000-0000-0000B9000000}"/>
    <cellStyle name="Comma 38 2" xfId="731" xr:uid="{2C54E758-9D78-451F-AAAC-D480DCF3AE81}"/>
    <cellStyle name="Comma 38 2 2" xfId="958" xr:uid="{F17B0761-84A9-4CC1-8478-3818BA04DB9F}"/>
    <cellStyle name="Comma 38 2 3" xfId="1828" xr:uid="{765E8001-8751-45C3-8ABD-8972C6BFF8E6}"/>
    <cellStyle name="Comma 38 3" xfId="1531" xr:uid="{BC1CAD87-ADC5-4131-B415-45B498842D22}"/>
    <cellStyle name="Comma 38 3 2" xfId="1655" xr:uid="{58C9E7E7-1606-40F4-8D8F-0622C5D770E6}"/>
    <cellStyle name="Comma 39" xfId="187" xr:uid="{00000000-0005-0000-0000-0000BA000000}"/>
    <cellStyle name="Comma 39 2" xfId="732" xr:uid="{B1E57E89-57EF-4D35-828D-0D65183643EF}"/>
    <cellStyle name="Comma 39 2 2" xfId="959" xr:uid="{D07FB1E6-CD20-406A-B0FE-D4A075D834EA}"/>
    <cellStyle name="Comma 39 2 3" xfId="1829" xr:uid="{DFC831B5-52BE-4439-B3A2-5CAF2C1AC859}"/>
    <cellStyle name="Comma 39 3" xfId="1532" xr:uid="{2E748909-79B0-49DB-9ED7-4227A85FFAC6}"/>
    <cellStyle name="Comma 39 3 2" xfId="1656" xr:uid="{C7F252C1-0491-4CD7-B676-B312464B68DC}"/>
    <cellStyle name="Comma 4" xfId="188" xr:uid="{00000000-0005-0000-0000-0000BB000000}"/>
    <cellStyle name="Comma 4 2" xfId="733" xr:uid="{58957DBE-C485-4B41-AA85-7FEF0E6BB3C3}"/>
    <cellStyle name="Comma 4 2 2" xfId="960" xr:uid="{7608BEE4-15E2-4B96-8B57-E6672FDD29CD}"/>
    <cellStyle name="Comma 4 2 3" xfId="1830" xr:uid="{BD40D93A-04FD-4794-B98A-5EF9255406CA}"/>
    <cellStyle name="Comma 4 3" xfId="1533" xr:uid="{88D3712C-9A1C-4F24-BDBA-71A68BDBD85A}"/>
    <cellStyle name="Comma 4 3 2" xfId="1657" xr:uid="{48EB5784-BA13-4A80-8DF3-D1E354E4B6A1}"/>
    <cellStyle name="Comma 40" xfId="189" xr:uid="{00000000-0005-0000-0000-0000BC000000}"/>
    <cellStyle name="Comma 40 2" xfId="734" xr:uid="{CC34D46F-8F32-4AFD-BF93-A96816EBF118}"/>
    <cellStyle name="Comma 40 3" xfId="1323" xr:uid="{EAC7E07C-8F95-43CA-9743-0A05C896D453}"/>
    <cellStyle name="Comma 41" xfId="190" xr:uid="{00000000-0005-0000-0000-0000BD000000}"/>
    <cellStyle name="Comma 41 2" xfId="735" xr:uid="{7EE1FEC3-C64B-47A1-9C7F-2108BC337035}"/>
    <cellStyle name="Comma 41 3" xfId="1324" xr:uid="{AB34F26B-EAB6-42C0-9A57-B0EBB4098E0C}"/>
    <cellStyle name="Comma 42" xfId="191" xr:uid="{00000000-0005-0000-0000-0000BE000000}"/>
    <cellStyle name="Comma 42 2" xfId="736" xr:uid="{7DF9C356-7B23-417E-8EB3-EBEAD7CCD525}"/>
    <cellStyle name="Comma 42 3" xfId="1325" xr:uid="{5A3825D7-A406-4FC4-86BA-D8B00D92ADC6}"/>
    <cellStyle name="Comma 43" xfId="192" xr:uid="{00000000-0005-0000-0000-0000BF000000}"/>
    <cellStyle name="Comma 43 2" xfId="737" xr:uid="{30231505-E1EE-416E-9DD2-B3B5A28E8EB4}"/>
    <cellStyle name="Comma 43 3" xfId="1326" xr:uid="{375A4100-0AC2-4F88-A051-D6A80844F916}"/>
    <cellStyle name="Comma 44" xfId="193" xr:uid="{00000000-0005-0000-0000-0000C0000000}"/>
    <cellStyle name="Comma 44 2" xfId="738" xr:uid="{ACC68097-4E59-4E52-A2A8-6155FE42F2DA}"/>
    <cellStyle name="Comma 44 3" xfId="1327" xr:uid="{35E6A042-D8B8-48FE-A724-9ADDEB060F96}"/>
    <cellStyle name="Comma 45" xfId="194" xr:uid="{00000000-0005-0000-0000-0000C1000000}"/>
    <cellStyle name="Comma 45 2" xfId="739" xr:uid="{543CBEAA-5912-402D-B20D-F25FCB853334}"/>
    <cellStyle name="Comma 45 3" xfId="1328" xr:uid="{4B4ED49C-6FD0-4A27-95A2-116C3CE48C81}"/>
    <cellStyle name="Comma 46" xfId="195" xr:uid="{00000000-0005-0000-0000-0000C2000000}"/>
    <cellStyle name="Comma 46 2" xfId="740" xr:uid="{6B3990EC-82F6-476F-83B7-8F96794F376F}"/>
    <cellStyle name="Comma 46 3" xfId="1329" xr:uid="{16623A37-6BCD-45F2-97E0-6EC05A2FB6EE}"/>
    <cellStyle name="Comma 47" xfId="196" xr:uid="{00000000-0005-0000-0000-0000C3000000}"/>
    <cellStyle name="Comma 47 2" xfId="741" xr:uid="{F898A2F0-B819-4E2A-80E8-E86DFBF86804}"/>
    <cellStyle name="Comma 47 3" xfId="1330" xr:uid="{C58205F1-83BC-4C51-A82D-5B6B544649E8}"/>
    <cellStyle name="Comma 48" xfId="197" xr:uid="{00000000-0005-0000-0000-0000C4000000}"/>
    <cellStyle name="Comma 48 2" xfId="742" xr:uid="{BDECD1BB-720F-4AD6-9A8D-B1B073F85C28}"/>
    <cellStyle name="Comma 48 3" xfId="1331" xr:uid="{8823C935-0248-4106-901F-EC3282F47CD1}"/>
    <cellStyle name="Comma 49" xfId="198" xr:uid="{00000000-0005-0000-0000-0000C5000000}"/>
    <cellStyle name="Comma 49 2" xfId="743" xr:uid="{379CB0C3-A2E2-4083-8B9B-02F7ECB54A1F}"/>
    <cellStyle name="Comma 49 3" xfId="1332" xr:uid="{D7B0DC2B-CFDE-4D53-AB7C-AC82073AD1C8}"/>
    <cellStyle name="Comma 5" xfId="199" xr:uid="{00000000-0005-0000-0000-0000C6000000}"/>
    <cellStyle name="Comma 5 2" xfId="744" xr:uid="{C31F5784-9F5E-45BA-B584-C4DB948A8BF7}"/>
    <cellStyle name="Comma 5 2 2" xfId="961" xr:uid="{FFF529A5-44BB-440B-B484-2F0C6C551E4C}"/>
    <cellStyle name="Comma 5 2 3" xfId="1831" xr:uid="{EC133834-A7E2-43CA-90FB-8E6BA859C782}"/>
    <cellStyle name="Comma 5 3" xfId="1534" xr:uid="{6682C29E-7424-4530-840F-965BB777BFF3}"/>
    <cellStyle name="Comma 5 3 2" xfId="1658" xr:uid="{2ACBC8B4-E43D-496F-AC83-DD3889B2281F}"/>
    <cellStyle name="Comma 50" xfId="200" xr:uid="{00000000-0005-0000-0000-0000C7000000}"/>
    <cellStyle name="Comma 50 2" xfId="745" xr:uid="{31B51C90-6BA7-42BB-9216-1D43661B7CA3}"/>
    <cellStyle name="Comma 50 3" xfId="1333" xr:uid="{0A3757F9-BA98-4E1C-A057-289A6AB060E8}"/>
    <cellStyle name="Comma 51" xfId="201" xr:uid="{00000000-0005-0000-0000-0000C8000000}"/>
    <cellStyle name="Comma 51 2" xfId="746" xr:uid="{72E31DD5-7272-4EB2-AAAD-80B92EE40602}"/>
    <cellStyle name="Comma 51 3" xfId="1334" xr:uid="{477B583E-FD30-480F-A9C6-FB774B7FD2DE}"/>
    <cellStyle name="Comma 52" xfId="202" xr:uid="{00000000-0005-0000-0000-0000C9000000}"/>
    <cellStyle name="Comma 52 2" xfId="747" xr:uid="{089B3EF5-10F6-4C7D-A157-7CC55B267BB1}"/>
    <cellStyle name="Comma 52 3" xfId="1335" xr:uid="{D84E485A-8F17-4069-A287-28F6D3C8BAF5}"/>
    <cellStyle name="Comma 53" xfId="203" xr:uid="{00000000-0005-0000-0000-0000CA000000}"/>
    <cellStyle name="Comma 53 2" xfId="748" xr:uid="{EB722C53-1427-4BF2-92D3-E967C77BBA60}"/>
    <cellStyle name="Comma 53 3" xfId="1336" xr:uid="{E4895B95-0792-41AA-82D5-FBF6A63B93B4}"/>
    <cellStyle name="Comma 54" xfId="204" xr:uid="{00000000-0005-0000-0000-0000CB000000}"/>
    <cellStyle name="Comma 54 2" xfId="749" xr:uid="{4D589122-6B13-4C24-BF9A-5F6E9908D48B}"/>
    <cellStyle name="Comma 54 3" xfId="1337" xr:uid="{B7D3934D-B26E-4CC6-84A5-AF1FE0686F01}"/>
    <cellStyle name="Comma 55" xfId="205" xr:uid="{00000000-0005-0000-0000-0000CC000000}"/>
    <cellStyle name="Comma 55 2" xfId="750" xr:uid="{89188088-19E5-423A-A5B6-6AD2AF7B4E7B}"/>
    <cellStyle name="Comma 55 3" xfId="1338" xr:uid="{A9B8AD6D-906A-425C-A05F-7577A24A4E1D}"/>
    <cellStyle name="Comma 56" xfId="206" xr:uid="{00000000-0005-0000-0000-0000CD000000}"/>
    <cellStyle name="Comma 56 2" xfId="751" xr:uid="{9DB9B009-5401-45AF-9C39-F6CFADBFD002}"/>
    <cellStyle name="Comma 56 3" xfId="1339" xr:uid="{4215C3BD-FAD7-41C5-A9E4-5E62062088D6}"/>
    <cellStyle name="Comma 57" xfId="207" xr:uid="{00000000-0005-0000-0000-0000CE000000}"/>
    <cellStyle name="Comma 57 2" xfId="752" xr:uid="{0C2C5FF6-370A-45CA-80D6-E7903AD47985}"/>
    <cellStyle name="Comma 57 3" xfId="1340" xr:uid="{DEB229B8-57E2-4393-9F74-6C3F0FBF0F12}"/>
    <cellStyle name="Comma 58" xfId="208" xr:uid="{00000000-0005-0000-0000-0000CF000000}"/>
    <cellStyle name="Comma 58 2" xfId="753" xr:uid="{DB376325-5FF7-468E-A5BB-9A61EF54135B}"/>
    <cellStyle name="Comma 58 3" xfId="1341" xr:uid="{535B1E73-2D43-413B-A0C5-8A91DEF95A5D}"/>
    <cellStyle name="Comma 59" xfId="209" xr:uid="{00000000-0005-0000-0000-0000D0000000}"/>
    <cellStyle name="Comma 59 2" xfId="754" xr:uid="{C220A066-5D92-45E9-866F-D8B733B34E58}"/>
    <cellStyle name="Comma 59 3" xfId="1342" xr:uid="{935DC3F3-6003-4107-8478-40D388C746BB}"/>
    <cellStyle name="Comma 6" xfId="210" xr:uid="{00000000-0005-0000-0000-0000D1000000}"/>
    <cellStyle name="Comma 6 2" xfId="755" xr:uid="{6721C236-618E-46F4-AE65-F640D65436CF}"/>
    <cellStyle name="Comma 6 2 2" xfId="962" xr:uid="{706AC16C-D2C0-4B84-9F27-236F801D397D}"/>
    <cellStyle name="Comma 6 2 3" xfId="1832" xr:uid="{50B2D3EB-DDC4-4D04-8D33-7DF34D69851C}"/>
    <cellStyle name="Comma 6 3" xfId="1536" xr:uid="{6D8F0046-A348-4A79-9882-7F9F377434D2}"/>
    <cellStyle name="Comma 6 3 2" xfId="1659" xr:uid="{54C90FDD-DCFB-4C4A-A546-042DE69EC65F}"/>
    <cellStyle name="Comma 60" xfId="211" xr:uid="{00000000-0005-0000-0000-0000D2000000}"/>
    <cellStyle name="Comma 60 2" xfId="756" xr:uid="{9D7AA0A3-A593-4D8F-B136-6E906CA871B0}"/>
    <cellStyle name="Comma 60 3" xfId="1343" xr:uid="{1A456321-98C5-4AAB-8855-66DBBF07D8FD}"/>
    <cellStyle name="Comma 61" xfId="212" xr:uid="{00000000-0005-0000-0000-0000D3000000}"/>
    <cellStyle name="Comma 61 2" xfId="757" xr:uid="{D33F0724-1CD0-40F0-B9CB-0DAB8B39E15F}"/>
    <cellStyle name="Comma 61 3" xfId="1344" xr:uid="{752FEC85-6AFF-4DE8-A9B6-6EB48A03A42C}"/>
    <cellStyle name="Comma 62" xfId="213" xr:uid="{00000000-0005-0000-0000-0000D4000000}"/>
    <cellStyle name="Comma 62 2" xfId="758" xr:uid="{FC73FFF2-5936-4015-A0BC-35DFCFFAD132}"/>
    <cellStyle name="Comma 62 3" xfId="1345" xr:uid="{F0DADE83-6A7D-4979-9FB5-BD5DC0D7E432}"/>
    <cellStyle name="Comma 63" xfId="214" xr:uid="{00000000-0005-0000-0000-0000D5000000}"/>
    <cellStyle name="Comma 63 2" xfId="759" xr:uid="{CC4CF9B7-0AF8-483A-8CF4-D6C8E33ACCCE}"/>
    <cellStyle name="Comma 63 3" xfId="1346" xr:uid="{C17B69AC-079C-4BCC-B035-8DBAEBD555D0}"/>
    <cellStyle name="Comma 64" xfId="215" xr:uid="{00000000-0005-0000-0000-0000D6000000}"/>
    <cellStyle name="Comma 64 2" xfId="760" xr:uid="{653255AF-C4F1-472D-92EA-2D3C1D2DD053}"/>
    <cellStyle name="Comma 64 3" xfId="1347" xr:uid="{60D56275-289C-4D3B-9A60-ADA3B1A22391}"/>
    <cellStyle name="Comma 65" xfId="216" xr:uid="{00000000-0005-0000-0000-0000D7000000}"/>
    <cellStyle name="Comma 65 2" xfId="761" xr:uid="{C32ECAEB-C670-4B36-BC80-43C5E5B33095}"/>
    <cellStyle name="Comma 65 3" xfId="1348" xr:uid="{07059AB8-A138-46AA-9531-DDA48F3DEDC2}"/>
    <cellStyle name="Comma 66" xfId="217" xr:uid="{00000000-0005-0000-0000-0000D8000000}"/>
    <cellStyle name="Comma 66 2" xfId="762" xr:uid="{C0B81C06-F378-427A-A448-D58D9CEF5290}"/>
    <cellStyle name="Comma 66 3" xfId="1349" xr:uid="{FFC854FC-47A9-4E62-A11B-4C1F511FAEE5}"/>
    <cellStyle name="Comma 67" xfId="218" xr:uid="{00000000-0005-0000-0000-0000D9000000}"/>
    <cellStyle name="Comma 67 2" xfId="763" xr:uid="{89B7E519-5B93-41A0-BED5-277EBAF58740}"/>
    <cellStyle name="Comma 67 3" xfId="1350" xr:uid="{03D8B5D3-2B15-4474-8318-C82C1B3B1215}"/>
    <cellStyle name="Comma 68" xfId="219" xr:uid="{00000000-0005-0000-0000-0000DA000000}"/>
    <cellStyle name="Comma 68 2" xfId="764" xr:uid="{A4006CD7-E8BE-42FF-8B89-2D98E069C591}"/>
    <cellStyle name="Comma 68 3" xfId="1351" xr:uid="{FAA458A3-6688-4C09-9C01-EA8D0F5D5416}"/>
    <cellStyle name="Comma 69" xfId="220" xr:uid="{00000000-0005-0000-0000-0000DB000000}"/>
    <cellStyle name="Comma 69 2" xfId="765" xr:uid="{FD9553D5-C967-41C9-B8FC-8E8D2B9FDD88}"/>
    <cellStyle name="Comma 69 2 2" xfId="963" xr:uid="{0B2D1DB3-1E99-4B0D-A728-924BFB88244F}"/>
    <cellStyle name="Comma 69 2 3" xfId="1833" xr:uid="{C43F4439-3DA4-4924-B7E4-20C83EA24DC4}"/>
    <cellStyle name="Comma 69 3" xfId="1537" xr:uid="{E12B34D8-5977-41DE-A9F0-1334F5097024}"/>
    <cellStyle name="Comma 69 3 2" xfId="1660" xr:uid="{210BA778-8E4A-46AA-B916-BA973351DFA5}"/>
    <cellStyle name="Comma 7" xfId="221" xr:uid="{00000000-0005-0000-0000-0000DC000000}"/>
    <cellStyle name="Comma 7 2" xfId="766" xr:uid="{3141C963-4033-4D8F-902E-78792C7FB23A}"/>
    <cellStyle name="Comma 7 2 2" xfId="964" xr:uid="{E28ECB98-0857-47C4-9EEE-29B278BBBCF5}"/>
    <cellStyle name="Comma 7 2 3" xfId="1834" xr:uid="{98235CC4-8C4A-416E-835E-E4E89DCD9B53}"/>
    <cellStyle name="Comma 7 3" xfId="1538" xr:uid="{83B07740-F3BA-4B14-9D05-349FB216520F}"/>
    <cellStyle name="Comma 7 3 2" xfId="1661" xr:uid="{DE73BF0B-BDB7-4752-95EA-A84E7B1C3D6D}"/>
    <cellStyle name="Comma 70" xfId="222" xr:uid="{00000000-0005-0000-0000-0000DD000000}"/>
    <cellStyle name="Comma 70 2" xfId="767" xr:uid="{95F4377D-6D3E-4A84-B0BA-9E6F4F556D39}"/>
    <cellStyle name="Comma 70 2 2" xfId="965" xr:uid="{152DFC23-1CEA-4056-85C8-45580E8324C1}"/>
    <cellStyle name="Comma 70 2 3" xfId="1835" xr:uid="{18FA36CC-B4B4-4181-981B-37CAB5A5FA0E}"/>
    <cellStyle name="Comma 70 3" xfId="1539" xr:uid="{588B4F68-516D-4B73-8AD8-B2B5CD7054A3}"/>
    <cellStyle name="Comma 70 3 2" xfId="1662" xr:uid="{814D0CC6-3669-4509-AA90-333230412E49}"/>
    <cellStyle name="Comma 71" xfId="223" xr:uid="{00000000-0005-0000-0000-0000DE000000}"/>
    <cellStyle name="Comma 71 2" xfId="768" xr:uid="{748203D8-6D40-42AF-92D8-BD0F631E0116}"/>
    <cellStyle name="Comma 71 2 2" xfId="966" xr:uid="{86EC5140-2105-4252-BDC7-165A966B7EB2}"/>
    <cellStyle name="Comma 71 2 3" xfId="1836" xr:uid="{3FBC868C-6D46-4855-ADA0-B42A1F14020A}"/>
    <cellStyle name="Comma 71 3" xfId="1540" xr:uid="{AF8DB84A-D9C4-42D5-B4FF-C7233CA1B5A5}"/>
    <cellStyle name="Comma 71 3 2" xfId="1663" xr:uid="{7C4B45A7-0945-46C5-A233-5DE0B87E7579}"/>
    <cellStyle name="Comma 72" xfId="224" xr:uid="{00000000-0005-0000-0000-0000DF000000}"/>
    <cellStyle name="Comma 72 2" xfId="769" xr:uid="{63010415-F467-4BBD-9CE6-7487DD38CC6C}"/>
    <cellStyle name="Comma 72 2 2" xfId="967" xr:uid="{645E61DD-5DFB-453A-BAEE-1A5664B02287}"/>
    <cellStyle name="Comma 72 2 3" xfId="1837" xr:uid="{82E77767-B964-4F63-93D4-673C77DABDD7}"/>
    <cellStyle name="Comma 72 3" xfId="1541" xr:uid="{7447A3E4-F433-4EE9-98AB-B644E79B4ADB}"/>
    <cellStyle name="Comma 72 3 2" xfId="1664" xr:uid="{85514815-6156-4789-B579-32B782CAA494}"/>
    <cellStyle name="Comma 73" xfId="225" xr:uid="{00000000-0005-0000-0000-0000E0000000}"/>
    <cellStyle name="Comma 73 2" xfId="770" xr:uid="{9E74DF66-5047-4CD8-B7CD-AE325534C90B}"/>
    <cellStyle name="Comma 73 2 2" xfId="968" xr:uid="{50E86A6B-4EE5-44BD-ACA1-642697C9B56D}"/>
    <cellStyle name="Comma 73 2 3" xfId="1838" xr:uid="{18778618-5165-421F-A841-A53EB89727E5}"/>
    <cellStyle name="Comma 73 3" xfId="1542" xr:uid="{0B77E195-FF19-4999-8FEE-0CB7B9D57D31}"/>
    <cellStyle name="Comma 73 3 2" xfId="1665" xr:uid="{687FE4D8-1CF1-475D-AE40-135FD1D0AFAA}"/>
    <cellStyle name="Comma 74" xfId="226" xr:uid="{00000000-0005-0000-0000-0000E1000000}"/>
    <cellStyle name="Comma 74 2" xfId="771" xr:uid="{7481EE32-CEFC-4B3E-9B07-9634B98704BB}"/>
    <cellStyle name="Comma 74 2 2" xfId="969" xr:uid="{C39FC4C7-1ED5-434B-8388-C825817D07C8}"/>
    <cellStyle name="Comma 74 2 3" xfId="1839" xr:uid="{6B9C6561-0B19-4E16-B98A-B96171536237}"/>
    <cellStyle name="Comma 74 3" xfId="1543" xr:uid="{9E639CE1-AF5E-4DDA-9C0F-A3E66F0ABDFD}"/>
    <cellStyle name="Comma 74 3 2" xfId="1666" xr:uid="{0568F6E8-37D4-4308-879E-4F2E32ED8781}"/>
    <cellStyle name="Comma 75" xfId="227" xr:uid="{00000000-0005-0000-0000-0000E2000000}"/>
    <cellStyle name="Comma 75 2" xfId="772" xr:uid="{E40806B9-73E3-41DE-84D0-0CEAE72AFE22}"/>
    <cellStyle name="Comma 75 2 2" xfId="970" xr:uid="{4901C5F5-B52A-4947-9630-016938ADFDC8}"/>
    <cellStyle name="Comma 75 2 3" xfId="1840" xr:uid="{8A2DC9E3-61AE-40FA-B439-8B394B72E0CB}"/>
    <cellStyle name="Comma 75 3" xfId="1544" xr:uid="{B4E9F928-D64F-4153-9CD7-D4861B0F32E9}"/>
    <cellStyle name="Comma 75 3 2" xfId="1667" xr:uid="{26819B18-1D35-4E71-9B07-FD5C40003326}"/>
    <cellStyle name="Comma 76" xfId="228" xr:uid="{00000000-0005-0000-0000-0000E3000000}"/>
    <cellStyle name="Comma 76 2" xfId="773" xr:uid="{2D99CCFC-769C-416A-8FF7-91B6A312F97A}"/>
    <cellStyle name="Comma 76 2 2" xfId="971" xr:uid="{C4AC3BBD-65DD-4C68-BD68-8D6A51C90461}"/>
    <cellStyle name="Comma 76 2 3" xfId="1841" xr:uid="{F04B5B18-36AF-4568-9F59-84A9BA2F98D9}"/>
    <cellStyle name="Comma 76 3" xfId="1545" xr:uid="{9FCAFA60-2A63-4D27-A500-F9B5D379B12C}"/>
    <cellStyle name="Comma 76 3 2" xfId="1668" xr:uid="{32864EAE-D8DA-4638-8044-A83796F11135}"/>
    <cellStyle name="Comma 77" xfId="229" xr:uid="{00000000-0005-0000-0000-0000E4000000}"/>
    <cellStyle name="Comma 77 2" xfId="774" xr:uid="{E3F2735C-EDC0-4758-B859-C54C9189BE5F}"/>
    <cellStyle name="Comma 77 2 2" xfId="972" xr:uid="{4A36404D-C76F-47E9-B3D2-71560E2150DE}"/>
    <cellStyle name="Comma 77 2 3" xfId="1842" xr:uid="{B87C7E3F-0A55-4725-ABFC-AC352A7D333E}"/>
    <cellStyle name="Comma 77 3" xfId="1546" xr:uid="{B2FDE8DB-976D-4779-B3B8-6A9232C56E83}"/>
    <cellStyle name="Comma 77 3 2" xfId="1669" xr:uid="{B54351DB-8A4C-4B31-AD2D-97B25CCB8B13}"/>
    <cellStyle name="Comma 78" xfId="230" xr:uid="{00000000-0005-0000-0000-0000E5000000}"/>
    <cellStyle name="Comma 78 2" xfId="775" xr:uid="{3128F8D4-ACC3-4BA0-BC7C-66352BC80F91}"/>
    <cellStyle name="Comma 78 2 2" xfId="973" xr:uid="{DE945C7C-0A1D-4C57-8B35-54D6660B018C}"/>
    <cellStyle name="Comma 78 2 3" xfId="1843" xr:uid="{3D2CEE52-3749-4D41-A014-C8FE4973849B}"/>
    <cellStyle name="Comma 78 3" xfId="1547" xr:uid="{90A2AA9B-B52D-48E4-97D9-FA2D98E116F4}"/>
    <cellStyle name="Comma 78 3 2" xfId="1670" xr:uid="{CA0A8560-C090-4B52-83E9-9AF24D880259}"/>
    <cellStyle name="Comma 79" xfId="231" xr:uid="{00000000-0005-0000-0000-0000E6000000}"/>
    <cellStyle name="Comma 79 2" xfId="776" xr:uid="{3900531F-EC56-47E6-8283-FFE781E0944C}"/>
    <cellStyle name="Comma 79 2 2" xfId="974" xr:uid="{F096962B-82EA-425C-B232-9CBB67B2FD0E}"/>
    <cellStyle name="Comma 79 2 3" xfId="1844" xr:uid="{6ED5A046-BE57-41AE-BA8E-9851598E9C00}"/>
    <cellStyle name="Comma 79 3" xfId="1548" xr:uid="{99A84FBB-700E-4A0F-9985-F1F550B76959}"/>
    <cellStyle name="Comma 79 3 2" xfId="1671" xr:uid="{2D8EA1B8-4F18-4D3D-A03F-F8C102125C4A}"/>
    <cellStyle name="Comma 8" xfId="232" xr:uid="{00000000-0005-0000-0000-0000E7000000}"/>
    <cellStyle name="Comma 8 2" xfId="777" xr:uid="{101E41AD-268C-4594-B6D3-8A59DD452AB7}"/>
    <cellStyle name="Comma 8 2 2" xfId="975" xr:uid="{715442D2-FEE6-46AD-AA92-3E1291168765}"/>
    <cellStyle name="Comma 8 2 3" xfId="1845" xr:uid="{A9CB5C4C-0890-471D-B5A0-D1A583E5F6A1}"/>
    <cellStyle name="Comma 8 3" xfId="1549" xr:uid="{072FE08A-D042-40B9-B3E8-C946FE93CE8D}"/>
    <cellStyle name="Comma 8 3 2" xfId="1672" xr:uid="{52B6F66A-2E06-4BC8-A0DE-3455ED0FFC71}"/>
    <cellStyle name="Comma 80" xfId="233" xr:uid="{00000000-0005-0000-0000-0000E8000000}"/>
    <cellStyle name="Comma 80 2" xfId="778" xr:uid="{2BE0EC4F-B5EE-4900-B859-0CE78D1A6DA5}"/>
    <cellStyle name="Comma 80 2 2" xfId="976" xr:uid="{51490BD8-06FD-4F36-9855-95DD1A4B1803}"/>
    <cellStyle name="Comma 80 2 3" xfId="1846" xr:uid="{287FE16C-9C71-496B-8A32-B1939B6F8AEA}"/>
    <cellStyle name="Comma 80 3" xfId="1550" xr:uid="{D418A8BB-5F39-4715-8CF1-A8F5BAEB4775}"/>
    <cellStyle name="Comma 80 3 2" xfId="1673" xr:uid="{DF32C6E1-E87C-47F0-909E-8EF2740C3DBC}"/>
    <cellStyle name="Comma 81" xfId="234" xr:uid="{00000000-0005-0000-0000-0000E9000000}"/>
    <cellStyle name="Comma 81 2" xfId="779" xr:uid="{A61FA204-295B-4548-A64E-4AB75284CCF2}"/>
    <cellStyle name="Comma 81 2 2" xfId="977" xr:uid="{81FAFC9A-15BB-4946-B26E-310DE4EBC9B2}"/>
    <cellStyle name="Comma 81 2 3" xfId="1847" xr:uid="{A1FFF2C9-3A67-4088-A89A-B537BA26F830}"/>
    <cellStyle name="Comma 81 3" xfId="1551" xr:uid="{562F64DF-142E-4443-A518-1616F08F26C3}"/>
    <cellStyle name="Comma 81 3 2" xfId="1674" xr:uid="{83408619-C9A1-4126-BAE9-56CE8AEFE488}"/>
    <cellStyle name="Comma 82" xfId="235" xr:uid="{00000000-0005-0000-0000-0000EA000000}"/>
    <cellStyle name="Comma 82 2" xfId="780" xr:uid="{B7E1F971-AFCE-422D-BB14-1DCDE2C07A3D}"/>
    <cellStyle name="Comma 82 2 2" xfId="978" xr:uid="{02995923-AF3F-4C32-9334-5DE73053BAFA}"/>
    <cellStyle name="Comma 82 2 3" xfId="1848" xr:uid="{D93E7DE7-CDF1-4C86-80E5-D00511A9877F}"/>
    <cellStyle name="Comma 82 3" xfId="1552" xr:uid="{EFA25447-8CB9-4F91-A6C7-6FA1AFB8D540}"/>
    <cellStyle name="Comma 82 3 2" xfId="1675" xr:uid="{DA2510F6-4034-4FCC-B7C7-C32D1B50D347}"/>
    <cellStyle name="Comma 83" xfId="236" xr:uid="{00000000-0005-0000-0000-0000EB000000}"/>
    <cellStyle name="Comma 83 2" xfId="781" xr:uid="{B5630897-EFDA-43C6-8F77-D108300FAC4C}"/>
    <cellStyle name="Comma 83 2 2" xfId="979" xr:uid="{6F358C00-33FE-4149-91A2-6F65E40F099B}"/>
    <cellStyle name="Comma 83 2 3" xfId="1849" xr:uid="{3C2DA5D4-C12F-4C4C-ABE3-ED9DE5B34A0F}"/>
    <cellStyle name="Comma 83 3" xfId="1553" xr:uid="{54A02FFE-FD1E-4898-BD86-3DD639D90843}"/>
    <cellStyle name="Comma 83 3 2" xfId="1676" xr:uid="{8A476118-BC40-44F5-A4B7-F4009C9FA405}"/>
    <cellStyle name="Comma 84" xfId="237" xr:uid="{00000000-0005-0000-0000-0000EC000000}"/>
    <cellStyle name="Comma 84 2" xfId="782" xr:uid="{D78E820E-548A-4263-9E96-32E224B0A61D}"/>
    <cellStyle name="Comma 84 2 2" xfId="980" xr:uid="{5F60E36D-AF70-4026-9F18-1EAE8E952187}"/>
    <cellStyle name="Comma 84 2 3" xfId="1850" xr:uid="{167B3C95-C5B0-4C79-B5A1-D0A3C5D7FE0D}"/>
    <cellStyle name="Comma 84 3" xfId="1554" xr:uid="{8B21EB8F-A092-44A3-AAA1-0182C7C33B4F}"/>
    <cellStyle name="Comma 84 3 2" xfId="1677" xr:uid="{94E3904C-0824-4F26-84FC-17EC8B962BED}"/>
    <cellStyle name="Comma 85" xfId="238" xr:uid="{00000000-0005-0000-0000-0000ED000000}"/>
    <cellStyle name="Comma 85 2" xfId="783" xr:uid="{0E3E3717-1A1F-478E-89C8-9F9336B07462}"/>
    <cellStyle name="Comma 85 2 2" xfId="981" xr:uid="{461B2BE9-EA8A-462C-B2D1-67D4A39AF9F4}"/>
    <cellStyle name="Comma 85 2 3" xfId="1851" xr:uid="{E3870A10-EAB1-4A06-823F-C143B01B56B1}"/>
    <cellStyle name="Comma 85 3" xfId="1555" xr:uid="{CC999488-60E4-4CCE-B85C-F973DFC4BEAB}"/>
    <cellStyle name="Comma 85 3 2" xfId="1678" xr:uid="{42391614-1BD2-4FFE-9596-3DF3244E59B0}"/>
    <cellStyle name="Comma 86" xfId="239" xr:uid="{00000000-0005-0000-0000-0000EE000000}"/>
    <cellStyle name="Comma 86 2" xfId="784" xr:uid="{E63057A5-B5E0-4A6B-9022-9815781522E9}"/>
    <cellStyle name="Comma 86 2 2" xfId="982" xr:uid="{11F757BB-B76D-4248-B88D-891B0FC06E1F}"/>
    <cellStyle name="Comma 86 2 3" xfId="1852" xr:uid="{BE19E7A0-24FD-401F-86D1-CE8A54FD31B7}"/>
    <cellStyle name="Comma 86 3" xfId="1556" xr:uid="{2033DB7B-8B20-48A5-ACD6-A9451F50016A}"/>
    <cellStyle name="Comma 86 3 2" xfId="1679" xr:uid="{C15A6779-309D-45B7-BE74-D833492E12A6}"/>
    <cellStyle name="Comma 87" xfId="240" xr:uid="{00000000-0005-0000-0000-0000EF000000}"/>
    <cellStyle name="Comma 87 2" xfId="785" xr:uid="{1CB952BE-0184-4024-B2A5-F58C71E4EB5A}"/>
    <cellStyle name="Comma 87 2 2" xfId="983" xr:uid="{C627A687-99F3-498B-B7C2-6613DB085A17}"/>
    <cellStyle name="Comma 87 2 3" xfId="1853" xr:uid="{97E9E77D-BE48-47C5-9953-954D20499819}"/>
    <cellStyle name="Comma 87 3" xfId="1557" xr:uid="{70B72943-BB57-4DC2-A053-94392790B306}"/>
    <cellStyle name="Comma 87 3 2" xfId="1680" xr:uid="{9C3C000B-237A-48B9-92AA-D0832A66EB0F}"/>
    <cellStyle name="Comma 88" xfId="241" xr:uid="{00000000-0005-0000-0000-0000F0000000}"/>
    <cellStyle name="Comma 88 2" xfId="786" xr:uid="{F2E845C5-0702-4F39-9A84-9E5215A57886}"/>
    <cellStyle name="Comma 88 2 2" xfId="984" xr:uid="{C2BE772D-6263-46C5-9E0A-48E75DBE493D}"/>
    <cellStyle name="Comma 88 2 3" xfId="1854" xr:uid="{78A2E3FD-D7EB-4A63-A62E-1916529CE690}"/>
    <cellStyle name="Comma 88 3" xfId="1558" xr:uid="{FDBC0D3F-0FD2-45F7-AA8C-51A0796442F1}"/>
    <cellStyle name="Comma 88 3 2" xfId="1681" xr:uid="{8E42C602-6FB8-4CE5-B4D7-613571E9C3FD}"/>
    <cellStyle name="Comma 89" xfId="242" xr:uid="{00000000-0005-0000-0000-0000F1000000}"/>
    <cellStyle name="Comma 89 2" xfId="787" xr:uid="{5BD8D636-3EBE-4A17-87CD-C6AE3B905705}"/>
    <cellStyle name="Comma 89 2 2" xfId="985" xr:uid="{7782E608-4B74-46A3-8DAD-5D380758B092}"/>
    <cellStyle name="Comma 89 2 3" xfId="1855" xr:uid="{4542CDC2-161F-4C35-AF4C-EA22BB525DA4}"/>
    <cellStyle name="Comma 89 3" xfId="1559" xr:uid="{D572D166-C7D4-4E46-A4ED-14653E2207D4}"/>
    <cellStyle name="Comma 89 3 2" xfId="1682" xr:uid="{1311DF70-9150-40C5-8644-0951ED9A84E4}"/>
    <cellStyle name="Comma 9" xfId="243" xr:uid="{00000000-0005-0000-0000-0000F2000000}"/>
    <cellStyle name="Comma 9 2" xfId="788" xr:uid="{B51D378E-44B7-45DE-BE3A-DACCA3638BC2}"/>
    <cellStyle name="Comma 9 2 2" xfId="986" xr:uid="{1058538F-3407-42FF-BC9C-899707CF82ED}"/>
    <cellStyle name="Comma 9 2 3" xfId="1856" xr:uid="{4E1F356B-EF36-47E5-A85C-B7CBEFA08689}"/>
    <cellStyle name="Comma 9 3" xfId="1560" xr:uid="{0ABB1AC9-2BA6-457A-9AA3-8F4FB5FB55C0}"/>
    <cellStyle name="Comma 9 3 2" xfId="1683" xr:uid="{BF41C455-B98F-4FC4-8DD7-C5E3BF5F4E2C}"/>
    <cellStyle name="Comma 90" xfId="244" xr:uid="{00000000-0005-0000-0000-0000F3000000}"/>
    <cellStyle name="Comma 90 2" xfId="789" xr:uid="{4D9A46B5-E623-451E-A12A-2912BD5B5BCF}"/>
    <cellStyle name="Comma 90 2 2" xfId="987" xr:uid="{B24646B0-62FF-498D-993E-3702CD95426A}"/>
    <cellStyle name="Comma 90 2 3" xfId="1857" xr:uid="{0D6C4DDE-24C4-419E-8009-48BA26E96F75}"/>
    <cellStyle name="Comma 90 3" xfId="1561" xr:uid="{4B3DB969-C016-4265-AFB6-91A0CEE08996}"/>
    <cellStyle name="Comma 90 3 2" xfId="1684" xr:uid="{0407A567-E260-479B-A1D2-5A7A73B70374}"/>
    <cellStyle name="Comma 91" xfId="245" xr:uid="{00000000-0005-0000-0000-0000F4000000}"/>
    <cellStyle name="Comma 91 2" xfId="790" xr:uid="{0B8833BA-6148-4EC1-B1F4-B30B937A5AB8}"/>
    <cellStyle name="Comma 91 2 2" xfId="988" xr:uid="{2479061A-5A0A-488D-A25A-E73CF55F34E5}"/>
    <cellStyle name="Comma 91 2 3" xfId="1858" xr:uid="{A24903F6-F310-4A5D-9212-DE6038EC5828}"/>
    <cellStyle name="Comma 91 3" xfId="1562" xr:uid="{AF399CEC-41DF-4ADD-8D12-B75F1F38F30A}"/>
    <cellStyle name="Comma 91 3 2" xfId="1685" xr:uid="{3AE81109-EE9B-405E-97C1-041BB1853EBD}"/>
    <cellStyle name="Comma 92" xfId="246" xr:uid="{00000000-0005-0000-0000-0000F5000000}"/>
    <cellStyle name="Comma 92 2" xfId="791" xr:uid="{E3371428-B5DF-494F-81A5-9BB8F8FD1BF4}"/>
    <cellStyle name="Comma 92 2 2" xfId="989" xr:uid="{8F59F3B8-5621-4DB8-B3B6-BE032F519F5D}"/>
    <cellStyle name="Comma 92 2 3" xfId="1859" xr:uid="{1A216A95-F41B-4B42-BB61-541155115A5D}"/>
    <cellStyle name="Comma 92 3" xfId="1563" xr:uid="{9F659AEC-4C07-49ED-A708-03B77F7DC77B}"/>
    <cellStyle name="Comma 92 3 2" xfId="1686" xr:uid="{C6A3C2C6-4131-4C5D-8944-1022660FF210}"/>
    <cellStyle name="Comma 93" xfId="247" xr:uid="{00000000-0005-0000-0000-0000F6000000}"/>
    <cellStyle name="Comma 93 2" xfId="1860" xr:uid="{936FA16D-7BB7-4C5B-9D8D-A73EE2C5A483}"/>
    <cellStyle name="Comma 93 3" xfId="1687" xr:uid="{FC711E53-1BC0-4C22-8117-97BDFD69AD11}"/>
    <cellStyle name="Comma 94" xfId="248" xr:uid="{00000000-0005-0000-0000-0000F7000000}"/>
    <cellStyle name="Comma 94 2" xfId="1861" xr:uid="{8408367E-04B2-45F2-A928-E3D752B5AC01}"/>
    <cellStyle name="Comma 94 3" xfId="1688" xr:uid="{B67B517C-142A-417E-A4F6-F9F2D5E8CE13}"/>
    <cellStyle name="Comma 95" xfId="249" xr:uid="{00000000-0005-0000-0000-0000F8000000}"/>
    <cellStyle name="Comma 95 2" xfId="1862" xr:uid="{88FEF72E-9F00-4185-B9BC-F9B8F0AA2F70}"/>
    <cellStyle name="Comma 95 3" xfId="1689" xr:uid="{98107415-61AB-477A-9F8E-17CAB6FA88B7}"/>
    <cellStyle name="Comma 96" xfId="250" xr:uid="{00000000-0005-0000-0000-0000F9000000}"/>
    <cellStyle name="Comma 96 2" xfId="1863" xr:uid="{26D36CD6-17EB-4B2C-8A32-18F7854CE7E8}"/>
    <cellStyle name="Comma 96 3" xfId="1690" xr:uid="{25D055E6-FF71-405C-AC47-47D01CF983D9}"/>
    <cellStyle name="Comma 97" xfId="251" xr:uid="{00000000-0005-0000-0000-0000FA000000}"/>
    <cellStyle name="Comma 97 2" xfId="1864" xr:uid="{4FD2A45A-8015-4E52-BB6A-9BA15A9B20A7}"/>
    <cellStyle name="Comma 97 3" xfId="1691" xr:uid="{434EBEE2-8E62-45C7-AAFD-5495BAB701AE}"/>
    <cellStyle name="Comma 98" xfId="252" xr:uid="{00000000-0005-0000-0000-0000FB000000}"/>
    <cellStyle name="Comma 98 2" xfId="1865" xr:uid="{B8C40F86-66B8-4ADE-B76B-3815F28CC3EC}"/>
    <cellStyle name="Comma 98 3" xfId="1692" xr:uid="{9375AFAD-9228-404F-A64E-459A4E0A221B}"/>
    <cellStyle name="Comma 99" xfId="253" xr:uid="{00000000-0005-0000-0000-0000FC000000}"/>
    <cellStyle name="Comma 99 2" xfId="1866" xr:uid="{C4470B54-92C8-4ACA-8BB0-D094D59C7DF1}"/>
    <cellStyle name="Comma 99 3" xfId="1693" xr:uid="{4D71DE55-5269-43AB-A1BE-5FE012E030A8}"/>
    <cellStyle name="Currency" xfId="1009" xr:uid="{531642C4-2682-45B2-8C71-BD1DC9F22878}"/>
    <cellStyle name="Currency [0]" xfId="1010" xr:uid="{93966D7E-A60A-4A78-B548-06F3AD19736A}"/>
    <cellStyle name="Currency [0] 2" xfId="254" xr:uid="{00000000-0005-0000-0000-0000FD000000}"/>
    <cellStyle name="Currency [0] 3" xfId="255" xr:uid="{00000000-0005-0000-0000-0000FE000000}"/>
    <cellStyle name="Currency [0] 4" xfId="256" xr:uid="{00000000-0005-0000-0000-0000FF000000}"/>
    <cellStyle name="Currency [0] 4 2" xfId="792" xr:uid="{65A2E81A-EBA7-423F-8F36-BEF12910DAC8}"/>
    <cellStyle name="Currency [0] 4 3" xfId="1352" xr:uid="{CAD6520D-CF87-4360-8C4B-21E3C802E4F8}"/>
    <cellStyle name="Currency [0] 5" xfId="257" xr:uid="{00000000-0005-0000-0000-000000010000}"/>
    <cellStyle name="Currency 10" xfId="258" xr:uid="{00000000-0005-0000-0000-000001010000}"/>
    <cellStyle name="Currency 100" xfId="259" xr:uid="{00000000-0005-0000-0000-000002010000}"/>
    <cellStyle name="Currency 100 2" xfId="793" xr:uid="{30FB935B-705F-4480-8C42-3177EC90BCC4}"/>
    <cellStyle name="Currency 100 3" xfId="1353" xr:uid="{E3859EB2-E176-4812-AB60-A04326C75F2E}"/>
    <cellStyle name="Currency 101" xfId="260" xr:uid="{00000000-0005-0000-0000-000003010000}"/>
    <cellStyle name="Currency 101 2" xfId="794" xr:uid="{610962B4-8B47-4ED3-8E45-6B1AFF34B526}"/>
    <cellStyle name="Currency 101 3" xfId="1354" xr:uid="{FDA5EEF5-CF3F-493D-B5DD-CB6D03A77335}"/>
    <cellStyle name="Currency 102" xfId="261" xr:uid="{00000000-0005-0000-0000-000004010000}"/>
    <cellStyle name="Currency 102 2" xfId="795" xr:uid="{EA1B4DA3-F76D-4807-80F1-0E24F398337A}"/>
    <cellStyle name="Currency 102 3" xfId="1355" xr:uid="{A063BC78-C960-46EA-BEE0-ABE71CF928CE}"/>
    <cellStyle name="Currency 103" xfId="262" xr:uid="{00000000-0005-0000-0000-000005010000}"/>
    <cellStyle name="Currency 103 2" xfId="796" xr:uid="{B719F54E-0649-472D-B5D8-EFB7B3981F4C}"/>
    <cellStyle name="Currency 103 3" xfId="1356" xr:uid="{69706712-B898-4F94-BE52-E9517686A7AB}"/>
    <cellStyle name="Currency 104" xfId="263" xr:uid="{00000000-0005-0000-0000-000006010000}"/>
    <cellStyle name="Currency 104 2" xfId="797" xr:uid="{8EA3C99A-CB2E-4891-895E-BF2E9C8D828A}"/>
    <cellStyle name="Currency 104 3" xfId="1357" xr:uid="{6E914B70-1946-4782-B355-38DEC57FD42A}"/>
    <cellStyle name="Currency 105" xfId="264" xr:uid="{00000000-0005-0000-0000-000007010000}"/>
    <cellStyle name="Currency 105 2" xfId="798" xr:uid="{286A8EE4-D806-4BF5-9842-0E633F9CCDCF}"/>
    <cellStyle name="Currency 105 3" xfId="1358" xr:uid="{C374749B-1F10-4959-AB7F-FB3F0BA58163}"/>
    <cellStyle name="Currency 106" xfId="265" xr:uid="{00000000-0005-0000-0000-000008010000}"/>
    <cellStyle name="Currency 106 2" xfId="799" xr:uid="{53936774-1D82-4B82-8479-B91324FDA15E}"/>
    <cellStyle name="Currency 106 3" xfId="1359" xr:uid="{34F52361-73B3-4917-9450-2899CCC7E4A9}"/>
    <cellStyle name="Currency 107" xfId="266" xr:uid="{00000000-0005-0000-0000-000009010000}"/>
    <cellStyle name="Currency 107 2" xfId="800" xr:uid="{2E5EF43E-9FA7-4097-A855-82DAC4C8BE39}"/>
    <cellStyle name="Currency 107 3" xfId="1360" xr:uid="{6677D454-D868-4E7D-95A9-6869ED7DB192}"/>
    <cellStyle name="Currency 108" xfId="267" xr:uid="{00000000-0005-0000-0000-00000A010000}"/>
    <cellStyle name="Currency 108 2" xfId="801" xr:uid="{2CC12850-4CB1-4956-8CE0-EF7AB239F425}"/>
    <cellStyle name="Currency 108 3" xfId="1361" xr:uid="{E973F637-7DEF-40AF-8205-660DD7499DA7}"/>
    <cellStyle name="Currency 109" xfId="268" xr:uid="{00000000-0005-0000-0000-00000B010000}"/>
    <cellStyle name="Currency 109 2" xfId="802" xr:uid="{F9A4A7CA-6367-49C6-B64D-6E3C6E32DB36}"/>
    <cellStyle name="Currency 109 3" xfId="1362" xr:uid="{611C83EA-C8D1-4ED7-BE5E-064C49A8327B}"/>
    <cellStyle name="Currency 11" xfId="269" xr:uid="{00000000-0005-0000-0000-00000C010000}"/>
    <cellStyle name="Currency 110" xfId="270" xr:uid="{00000000-0005-0000-0000-00000D010000}"/>
    <cellStyle name="Currency 110 2" xfId="803" xr:uid="{029D6126-B470-4F93-B39A-E516F4F3E499}"/>
    <cellStyle name="Currency 110 3" xfId="1363" xr:uid="{29F034EA-2E1D-44B2-8DA7-2C3A20D44E4A}"/>
    <cellStyle name="Currency 111" xfId="271" xr:uid="{00000000-0005-0000-0000-00000E010000}"/>
    <cellStyle name="Currency 111 2" xfId="804" xr:uid="{914F7648-97A8-4D84-8F21-6EA48274804D}"/>
    <cellStyle name="Currency 111 3" xfId="1364" xr:uid="{F02296A5-05D2-4EC7-A803-223504FF071D}"/>
    <cellStyle name="Currency 112" xfId="272" xr:uid="{00000000-0005-0000-0000-00000F010000}"/>
    <cellStyle name="Currency 112 2" xfId="805" xr:uid="{A2A0D207-3BAC-466A-A5A8-0F4D79D3B699}"/>
    <cellStyle name="Currency 112 3" xfId="1365" xr:uid="{C6215E02-7E25-4D33-885C-3C6F67D9A8FB}"/>
    <cellStyle name="Currency 113" xfId="273" xr:uid="{00000000-0005-0000-0000-000010010000}"/>
    <cellStyle name="Currency 113 2" xfId="806" xr:uid="{09B4A305-21D1-46F2-8D8D-E69C9A8D4790}"/>
    <cellStyle name="Currency 113 3" xfId="1366" xr:uid="{CD1E453B-3B53-4AE9-B87D-F95BD5C290A7}"/>
    <cellStyle name="Currency 114" xfId="274" xr:uid="{00000000-0005-0000-0000-000011010000}"/>
    <cellStyle name="Currency 114 2" xfId="807" xr:uid="{B7AFF3DC-9567-4CF7-8D83-1EF069FE6260}"/>
    <cellStyle name="Currency 114 3" xfId="1367" xr:uid="{F5A3D004-7EA4-4123-8C2C-3A1A4B40F1FF}"/>
    <cellStyle name="Currency 115" xfId="275" xr:uid="{00000000-0005-0000-0000-000012010000}"/>
    <cellStyle name="Currency 115 2" xfId="808" xr:uid="{2BB6908A-A015-4D46-8A37-62071A1AE6E1}"/>
    <cellStyle name="Currency 115 3" xfId="1368" xr:uid="{FF2E9C61-4E00-45F4-BC59-3ABE61F7E23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39 2" xfId="811" xr:uid="{44A7BA29-2937-4851-BC82-D9CA7058AB30}"/>
    <cellStyle name="Currency 139 3" xfId="1369" xr:uid="{1ED5C84D-ABE1-412E-BADD-9762C1E8F845}"/>
    <cellStyle name="Currency 14" xfId="302" xr:uid="{00000000-0005-0000-0000-00002D010000}"/>
    <cellStyle name="Currency 140" xfId="303" xr:uid="{00000000-0005-0000-0000-00002E010000}"/>
    <cellStyle name="Currency 140 2" xfId="812" xr:uid="{456D8D45-7073-4CDC-8F0D-B804E71179A7}"/>
    <cellStyle name="Currency 140 3" xfId="1370" xr:uid="{FE0F6E7F-B2B6-414F-90F2-027AAAC706A1}"/>
    <cellStyle name="Currency 141" xfId="304" xr:uid="{00000000-0005-0000-0000-00002F010000}"/>
    <cellStyle name="Currency 141 2" xfId="813" xr:uid="{B2271721-B786-4126-8ABA-CB4CEBDE83CE}"/>
    <cellStyle name="Currency 141 3" xfId="1371" xr:uid="{CCDF64DD-B909-4B61-BCFD-DD67FCC4847D}"/>
    <cellStyle name="Currency 142" xfId="305" xr:uid="{00000000-0005-0000-0000-000030010000}"/>
    <cellStyle name="Currency 142 2" xfId="814" xr:uid="{399E7B85-A893-4740-92B4-20B848AE89D2}"/>
    <cellStyle name="Currency 142 3" xfId="1372" xr:uid="{4BADBF6D-30A4-45EB-8653-19D218FF3CD6}"/>
    <cellStyle name="Currency 143" xfId="306" xr:uid="{00000000-0005-0000-0000-000031010000}"/>
    <cellStyle name="Currency 143 2" xfId="815" xr:uid="{9B8B48CD-C685-4261-B6AE-762DE98AA1CF}"/>
    <cellStyle name="Currency 143 3" xfId="1373" xr:uid="{B94C049B-2799-4BA2-853E-18D581B93734}"/>
    <cellStyle name="Currency 144" xfId="307" xr:uid="{00000000-0005-0000-0000-000032010000}"/>
    <cellStyle name="Currency 144 2" xfId="816" xr:uid="{CC11A2FF-DE2C-48FE-97B1-F37CB9D12839}"/>
    <cellStyle name="Currency 144 3" xfId="1374" xr:uid="{918411E4-89F8-4566-9B91-B2C55E9B0B95}"/>
    <cellStyle name="Currency 145" xfId="308" xr:uid="{00000000-0005-0000-0000-000033010000}"/>
    <cellStyle name="Currency 145 2" xfId="817" xr:uid="{CF6738FA-AF98-410B-A135-4F3B74577E9B}"/>
    <cellStyle name="Currency 145 3" xfId="1375" xr:uid="{70F861A9-140D-407E-9AD0-7A9148883097}"/>
    <cellStyle name="Currency 146" xfId="309" xr:uid="{00000000-0005-0000-0000-000034010000}"/>
    <cellStyle name="Currency 146 2" xfId="818" xr:uid="{1C13F8BB-A71B-4941-A550-CAAAECFAE882}"/>
    <cellStyle name="Currency 146 3" xfId="1376" xr:uid="{07C02A6E-EB95-49A5-BF42-53B5883BB474}"/>
    <cellStyle name="Currency 147" xfId="310" xr:uid="{00000000-0005-0000-0000-000035010000}"/>
    <cellStyle name="Currency 147 2" xfId="819" xr:uid="{8AC0C321-2992-48C0-8B62-F9D4169F0DE8}"/>
    <cellStyle name="Currency 147 3" xfId="1377" xr:uid="{F75DF68B-B4F9-46EB-AFA3-E0BF08F34EA8}"/>
    <cellStyle name="Currency 148" xfId="311" xr:uid="{00000000-0005-0000-0000-000036010000}"/>
    <cellStyle name="Currency 148 2" xfId="820" xr:uid="{CEF29B60-05E6-48A7-944C-C6924D70BA92}"/>
    <cellStyle name="Currency 148 3" xfId="1378" xr:uid="{7C0F1F9D-3FAD-423F-8908-FDB8E9D0B567}"/>
    <cellStyle name="Currency 149" xfId="312" xr:uid="{00000000-0005-0000-0000-000037010000}"/>
    <cellStyle name="Currency 149 2" xfId="821" xr:uid="{1EC2A1B7-59A7-40ED-A64B-5559F735D492}"/>
    <cellStyle name="Currency 149 3" xfId="1379" xr:uid="{2F9D2772-AE56-493B-A882-8C84C862F681}"/>
    <cellStyle name="Currency 15" xfId="313" xr:uid="{00000000-0005-0000-0000-000038010000}"/>
    <cellStyle name="Currency 150" xfId="314" xr:uid="{00000000-0005-0000-0000-000039010000}"/>
    <cellStyle name="Currency 150 2" xfId="822" xr:uid="{37048211-96F1-4150-B8A5-841F39310708}"/>
    <cellStyle name="Currency 150 3" xfId="1380" xr:uid="{AED6F942-8729-483B-A18A-F3ACDA3C8C9A}"/>
    <cellStyle name="Currency 151" xfId="315" xr:uid="{00000000-0005-0000-0000-00003A010000}"/>
    <cellStyle name="Currency 151 2" xfId="823" xr:uid="{1EDA0A54-85E3-47C4-8A57-5100172DA36E}"/>
    <cellStyle name="Currency 151 3" xfId="1381" xr:uid="{F84068E3-1011-4FA5-BEAF-3EBA123651C7}"/>
    <cellStyle name="Currency 152" xfId="316" xr:uid="{00000000-0005-0000-0000-00003B010000}"/>
    <cellStyle name="Currency 152 2" xfId="824" xr:uid="{2F68108E-1DCA-449D-A54D-E0DE776C0104}"/>
    <cellStyle name="Currency 152 3" xfId="1382" xr:uid="{7CE280DB-EC06-4CC9-826A-18D561DDC895}"/>
    <cellStyle name="Currency 153" xfId="317" xr:uid="{00000000-0005-0000-0000-00003C010000}"/>
    <cellStyle name="Currency 153 2" xfId="825" xr:uid="{973B9326-EF87-447A-8CB9-AF38D228C692}"/>
    <cellStyle name="Currency 153 3" xfId="1383" xr:uid="{E0AAA824-8BE9-47BB-9949-54ACF187D5B7}"/>
    <cellStyle name="Currency 154" xfId="318" xr:uid="{00000000-0005-0000-0000-00003D010000}"/>
    <cellStyle name="Currency 154 2" xfId="826" xr:uid="{44A30F2B-9EDA-4BA3-836C-C9B4CEFFBACD}"/>
    <cellStyle name="Currency 154 3" xfId="1384" xr:uid="{CDC5145E-12FF-4997-BD51-79FE542B5ACC}"/>
    <cellStyle name="Currency 155" xfId="319" xr:uid="{00000000-0005-0000-0000-00003E010000}"/>
    <cellStyle name="Currency 155 2" xfId="827" xr:uid="{1C935271-FD12-4C86-A1F9-16AC972E592D}"/>
    <cellStyle name="Currency 155 3" xfId="1385" xr:uid="{66EA1E40-75CB-4CF8-B003-2F138F970C7B}"/>
    <cellStyle name="Currency 156" xfId="320" xr:uid="{00000000-0005-0000-0000-00003F010000}"/>
    <cellStyle name="Currency 156 2" xfId="828" xr:uid="{61470A47-FF30-4540-87E5-C365BE016503}"/>
    <cellStyle name="Currency 156 3" xfId="1386" xr:uid="{3198410A-F18E-4AEE-921F-AB5F43147367}"/>
    <cellStyle name="Currency 157" xfId="321" xr:uid="{00000000-0005-0000-0000-000040010000}"/>
    <cellStyle name="Currency 157 2" xfId="829" xr:uid="{DE1C0CC0-1AE9-417B-8665-0EAFBE6C514E}"/>
    <cellStyle name="Currency 157 3" xfId="1387" xr:uid="{FADB0AD4-0327-45DD-93CE-44D966D220E2}"/>
    <cellStyle name="Currency 158" xfId="322" xr:uid="{00000000-0005-0000-0000-000041010000}"/>
    <cellStyle name="Currency 158 2" xfId="830" xr:uid="{8AF0379B-8FD8-450E-9E47-650CAA4635E1}"/>
    <cellStyle name="Currency 158 3" xfId="1388" xr:uid="{5D879D46-9C65-4D06-B386-682A211B4C2C}"/>
    <cellStyle name="Currency 159" xfId="323" xr:uid="{00000000-0005-0000-0000-000042010000}"/>
    <cellStyle name="Currency 159 2" xfId="831" xr:uid="{D32EC9C0-23AB-41D8-BC55-D1ED80F0A882}"/>
    <cellStyle name="Currency 159 3" xfId="1389" xr:uid="{71EF0884-E271-47E7-B19C-B908AB851435}"/>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3 2" xfId="832" xr:uid="{DA704B4D-F1C5-4592-B450-0675B5A42E8B}"/>
    <cellStyle name="Currency 203 3" xfId="1390" xr:uid="{F93831E1-E9BB-43AC-ADEE-C5E76BEB89AC}"/>
    <cellStyle name="Currency 204" xfId="374" xr:uid="{00000000-0005-0000-0000-000075010000}"/>
    <cellStyle name="Currency 204 2" xfId="833" xr:uid="{8C699240-C17C-4D20-B8D7-00903D7E98C1}"/>
    <cellStyle name="Currency 204 3" xfId="1391" xr:uid="{E21A9EDF-BF9E-44C4-808B-59AB9893EE6D}"/>
    <cellStyle name="Currency 205" xfId="375" xr:uid="{00000000-0005-0000-0000-000076010000}"/>
    <cellStyle name="Currency 205 2" xfId="834" xr:uid="{9171E234-68AA-46BE-938E-D57F5FB430BA}"/>
    <cellStyle name="Currency 205 3" xfId="1392" xr:uid="{B68868C2-2077-491F-97C5-A74FA77069CB}"/>
    <cellStyle name="Currency 206" xfId="376" xr:uid="{00000000-0005-0000-0000-000077010000}"/>
    <cellStyle name="Currency 206 2" xfId="835" xr:uid="{4E05C245-C458-4FBA-A346-795F6DAE32C5}"/>
    <cellStyle name="Currency 206 3" xfId="1393" xr:uid="{13D65BF4-65EB-41C1-A511-D27C3349B530}"/>
    <cellStyle name="Currency 207" xfId="377" xr:uid="{00000000-0005-0000-0000-000078010000}"/>
    <cellStyle name="Currency 207 2" xfId="836" xr:uid="{DD5BB370-7B6F-4778-9255-FFDF8362B117}"/>
    <cellStyle name="Currency 207 3" xfId="1394" xr:uid="{0BF9AB72-0834-4951-A9EC-B5491AB0D9FB}"/>
    <cellStyle name="Currency 208" xfId="378" xr:uid="{00000000-0005-0000-0000-000079010000}"/>
    <cellStyle name="Currency 208 2" xfId="837" xr:uid="{1B5CFEC4-BB03-4D21-8D9A-9DBBF8D8DBE0}"/>
    <cellStyle name="Currency 208 3" xfId="1395" xr:uid="{AAB3E08C-E26F-4500-A042-21DC2679D970}"/>
    <cellStyle name="Currency 209" xfId="379" xr:uid="{00000000-0005-0000-0000-00007A010000}"/>
    <cellStyle name="Currency 209 2" xfId="838" xr:uid="{1548DA74-A277-4E4F-B3DF-7B5F38A5BC2B}"/>
    <cellStyle name="Currency 209 3" xfId="1396" xr:uid="{CEE79012-4FD8-4D6B-86D2-3FFD9300B2FA}"/>
    <cellStyle name="Currency 21" xfId="380" xr:uid="{00000000-0005-0000-0000-00007B010000}"/>
    <cellStyle name="Currency 210" xfId="381" xr:uid="{00000000-0005-0000-0000-00007C010000}"/>
    <cellStyle name="Currency 210 2" xfId="839" xr:uid="{9FFB95C1-7B1F-402B-B51A-E836B06F93D0}"/>
    <cellStyle name="Currency 210 3" xfId="1397" xr:uid="{05AEA71A-DB90-436C-9C56-1E65BA9E1475}"/>
    <cellStyle name="Currency 211" xfId="382" xr:uid="{00000000-0005-0000-0000-00007D010000}"/>
    <cellStyle name="Currency 211 2" xfId="840" xr:uid="{4026E8BC-F802-47C4-932C-14AB4F8C1FA3}"/>
    <cellStyle name="Currency 211 3" xfId="1398" xr:uid="{8541ADEE-6B9E-440D-943E-D7273257E785}"/>
    <cellStyle name="Currency 212" xfId="383" xr:uid="{00000000-0005-0000-0000-00007E010000}"/>
    <cellStyle name="Currency 212 2" xfId="841" xr:uid="{18BDBCD6-0C60-4860-9401-E67E0FB7C8D1}"/>
    <cellStyle name="Currency 212 3" xfId="1399" xr:uid="{E6A3EB77-DB2E-40AD-9B73-99D66CD92AAD}"/>
    <cellStyle name="Currency 213" xfId="384" xr:uid="{00000000-0005-0000-0000-00007F010000}"/>
    <cellStyle name="Currency 213 2" xfId="842" xr:uid="{9413042D-06AF-45DC-B343-B181E77FAF5F}"/>
    <cellStyle name="Currency 213 3" xfId="1400" xr:uid="{41C40A24-2EE1-44D5-9A38-3CF8B3F98DA0}"/>
    <cellStyle name="Currency 214" xfId="385" xr:uid="{00000000-0005-0000-0000-000080010000}"/>
    <cellStyle name="Currency 214 2" xfId="843" xr:uid="{90804117-F744-404F-97FC-27AA03FCB0FA}"/>
    <cellStyle name="Currency 214 3" xfId="1401" xr:uid="{E60242CC-4D21-4278-A46F-F9CBFA87884E}"/>
    <cellStyle name="Currency 215" xfId="386" xr:uid="{00000000-0005-0000-0000-000081010000}"/>
    <cellStyle name="Currency 215 2" xfId="844" xr:uid="{24426918-BC16-40C7-97D1-FC8C9B1B65AA}"/>
    <cellStyle name="Currency 215 3" xfId="1402" xr:uid="{489ECAF0-2620-4371-8C6C-0A15ED7B3530}"/>
    <cellStyle name="Currency 216" xfId="387" xr:uid="{00000000-0005-0000-0000-000082010000}"/>
    <cellStyle name="Currency 216 2" xfId="845" xr:uid="{10B523BF-C450-439F-A942-B703A176E09B}"/>
    <cellStyle name="Currency 216 3" xfId="1403" xr:uid="{B63B7A48-B8A5-427A-A213-0007463B01E6}"/>
    <cellStyle name="Currency 217" xfId="388" xr:uid="{00000000-0005-0000-0000-000083010000}"/>
    <cellStyle name="Currency 217 2" xfId="846" xr:uid="{6329A445-830B-45AA-B01A-0C1A44D3F2F2}"/>
    <cellStyle name="Currency 217 3" xfId="1404" xr:uid="{F21F5B4D-B9E4-47AB-8412-A81C0AFE67DC}"/>
    <cellStyle name="Currency 218" xfId="389" xr:uid="{00000000-0005-0000-0000-000084010000}"/>
    <cellStyle name="Currency 218 2" xfId="847" xr:uid="{AFDA8B61-1F75-4161-A80A-5B36E7264E7D}"/>
    <cellStyle name="Currency 218 3" xfId="1405" xr:uid="{F04E2F19-199E-4F89-ADE4-6E92F9B1761D}"/>
    <cellStyle name="Currency 219" xfId="390" xr:uid="{00000000-0005-0000-0000-000085010000}"/>
    <cellStyle name="Currency 219 2" xfId="848" xr:uid="{9343D787-2510-4DD9-AACD-09CEE1AC495B}"/>
    <cellStyle name="Currency 219 3" xfId="1406" xr:uid="{F3209A37-3DB4-4A19-93AF-9BAC73D68B62}"/>
    <cellStyle name="Currency 22" xfId="391" xr:uid="{00000000-0005-0000-0000-000086010000}"/>
    <cellStyle name="Currency 220" xfId="392" xr:uid="{00000000-0005-0000-0000-000087010000}"/>
    <cellStyle name="Currency 220 2" xfId="849" xr:uid="{101D1D28-11E3-417F-B214-BA614AAE4DD7}"/>
    <cellStyle name="Currency 220 3" xfId="1407" xr:uid="{F1C8E3BF-9B6D-42D9-93F4-D9F4EFD4E800}"/>
    <cellStyle name="Currency 221" xfId="393" xr:uid="{00000000-0005-0000-0000-000088010000}"/>
    <cellStyle name="Currency 221 2" xfId="850" xr:uid="{CB0C1690-73BF-4508-A972-E4225A4FB115}"/>
    <cellStyle name="Currency 221 3" xfId="1408" xr:uid="{3D2CC62C-0A65-4D64-BCFE-610B68B58280}"/>
    <cellStyle name="Currency 222" xfId="394" xr:uid="{00000000-0005-0000-0000-000089010000}"/>
    <cellStyle name="Currency 222 2" xfId="851" xr:uid="{16E288B4-EA6C-4B7B-830C-EF67C4803E2F}"/>
    <cellStyle name="Currency 222 3" xfId="1409" xr:uid="{EBDC75CC-799F-4BCA-BFA0-7F0164C5DC29}"/>
    <cellStyle name="Currency 223" xfId="395" xr:uid="{00000000-0005-0000-0000-00008A010000}"/>
    <cellStyle name="Currency 223 2" xfId="852" xr:uid="{9F8B56F6-E12B-4F6A-AB1E-E5D2909A4DDB}"/>
    <cellStyle name="Currency 223 3" xfId="1410" xr:uid="{CD5AECF1-5866-4D28-8288-DAA55CCCFA21}"/>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3 2" xfId="874" xr:uid="{14349799-2186-4D66-BC4D-F849E3F065F4}"/>
    <cellStyle name="Currency 93 3" xfId="1411" xr:uid="{25BAFA7F-16CB-4E1B-BEF2-FAAC18C40C9A}"/>
    <cellStyle name="Currency 94" xfId="474" xr:uid="{00000000-0005-0000-0000-0000D9010000}"/>
    <cellStyle name="Currency 94 2" xfId="875" xr:uid="{58B2F2E8-10E4-4DC8-BB6A-170EC3148CE3}"/>
    <cellStyle name="Currency 94 3" xfId="1412" xr:uid="{4D387977-916D-44E6-BDAA-CCE4C812183B}"/>
    <cellStyle name="Currency 95" xfId="475" xr:uid="{00000000-0005-0000-0000-0000DA010000}"/>
    <cellStyle name="Currency 95 2" xfId="876" xr:uid="{52DD97BF-EEEB-487A-90D2-D6872B13E9FC}"/>
    <cellStyle name="Currency 95 3" xfId="1413" xr:uid="{4302466D-D21F-49F0-B66E-EBD143E9641C}"/>
    <cellStyle name="Currency 96" xfId="476" xr:uid="{00000000-0005-0000-0000-0000DB010000}"/>
    <cellStyle name="Currency 96 2" xfId="877" xr:uid="{3D8C70CC-9CF9-43BF-B280-FDDE98DD49A7}"/>
    <cellStyle name="Currency 96 3" xfId="1414" xr:uid="{4BF68590-2DE9-4DFC-B05F-ADAD5C493239}"/>
    <cellStyle name="Currency 97" xfId="477" xr:uid="{00000000-0005-0000-0000-0000DC010000}"/>
    <cellStyle name="Currency 97 2" xfId="878" xr:uid="{8A7B5AB9-9483-4FA4-BCD2-C0B4A7DAE7EE}"/>
    <cellStyle name="Currency 97 3" xfId="1415" xr:uid="{1CA1039E-C981-4CD1-ACD3-C9284ADB5E40}"/>
    <cellStyle name="Currency 98" xfId="478" xr:uid="{00000000-0005-0000-0000-0000DD010000}"/>
    <cellStyle name="Currency 98 2" xfId="879" xr:uid="{D33C1636-949F-403D-9955-DB8304EC3828}"/>
    <cellStyle name="Currency 98 3" xfId="1416" xr:uid="{FF66245F-DF1E-4621-8AE1-4851D5BEA5FF}"/>
    <cellStyle name="Currency 99" xfId="479" xr:uid="{00000000-0005-0000-0000-0000DE010000}"/>
    <cellStyle name="Currency 99 2" xfId="880" xr:uid="{4B04720D-4094-4CC6-B1F4-FEF928104385}"/>
    <cellStyle name="Currency 99 3" xfId="1417" xr:uid="{20674077-195E-4247-9D4B-CFA1E61B527D}"/>
    <cellStyle name="Eingabe" xfId="601" builtinId="20" customBuiltin="1"/>
    <cellStyle name="Ergebnis" xfId="608" builtinId="25" customBuiltin="1"/>
    <cellStyle name="Erklärender Text" xfId="607" builtinId="53" customBuiltin="1"/>
    <cellStyle name="Excel Built-in Normal" xfId="480" xr:uid="{00000000-0005-0000-0000-0000DF010000}"/>
    <cellStyle name="Explanatory Text 2" xfId="481" xr:uid="{00000000-0005-0000-0000-0000E0010000}"/>
    <cellStyle name="Explanatory Text 2 2" xfId="1040" xr:uid="{1A47764F-0437-42E1-92CE-35F00A2160D7}"/>
    <cellStyle name="Good 2" xfId="482" xr:uid="{00000000-0005-0000-0000-0000E1010000}"/>
    <cellStyle name="Good 2 2" xfId="1121" xr:uid="{071C459E-3534-43F2-AC85-38539E831963}"/>
    <cellStyle name="Good 2 3" xfId="1041" xr:uid="{FC0C97C4-037E-4A37-B42F-AAA243CDAA72}"/>
    <cellStyle name="Gut" xfId="598" builtinId="26" customBuiltin="1"/>
    <cellStyle name="Heading 1 2" xfId="483" xr:uid="{00000000-0005-0000-0000-0000E2010000}"/>
    <cellStyle name="Heading 1 2 2" xfId="1042" xr:uid="{A03FB147-6DC1-45C4-BB2D-5E3BDE01E8AE}"/>
    <cellStyle name="Heading 2 2" xfId="484" xr:uid="{00000000-0005-0000-0000-0000E3010000}"/>
    <cellStyle name="Heading 2 2 2" xfId="1122" xr:uid="{3759FFC1-A4C7-4168-BAF3-D6AC772F5855}"/>
    <cellStyle name="Heading 2 2 3" xfId="1043" xr:uid="{372568D2-7ACA-4145-8272-368C088A0393}"/>
    <cellStyle name="Heading 2 2 4" xfId="1418" xr:uid="{6F3D6EDA-2B02-4A97-876E-7B4928DB1D1B}"/>
    <cellStyle name="Heading 3 2" xfId="485" xr:uid="{00000000-0005-0000-0000-0000E4010000}"/>
    <cellStyle name="Heading 3 2 2" xfId="1044" xr:uid="{1F77669D-0324-4282-9992-267CF0466E67}"/>
    <cellStyle name="Heading 4 2" xfId="486" xr:uid="{00000000-0005-0000-0000-0000E5010000}"/>
    <cellStyle name="Heading 4 2 2" xfId="1045" xr:uid="{4A9EBBC2-5135-4489-B649-E3A09416CAA0}"/>
    <cellStyle name="Hyperlink" xfId="1285" xr:uid="{5F9192F9-DA31-43C1-8AE8-9F81818B0606}"/>
    <cellStyle name="Hyperlink 2" xfId="488" xr:uid="{00000000-0005-0000-0000-0000E7010000}"/>
    <cellStyle name="Hyperlink 2 2" xfId="1124" xr:uid="{F5DB499D-CA36-46BF-BD7C-986AB5B394F7}"/>
    <cellStyle name="Hyperlink 2 3" xfId="1287" xr:uid="{A1CB0F14-50FD-42C6-B524-1C8EA03A5609}"/>
    <cellStyle name="Hyperlink 3" xfId="489" xr:uid="{00000000-0005-0000-0000-0000E8010000}"/>
    <cellStyle name="Hyperlink 3 2" xfId="1046" xr:uid="{9DEDAF88-FA65-4DD1-8DC0-0D018CA2BC50}"/>
    <cellStyle name="Hyperlink 4" xfId="490" xr:uid="{00000000-0005-0000-0000-0000E9010000}"/>
    <cellStyle name="Hyperlink 4 2" xfId="1125" xr:uid="{E92B9501-941E-4B70-950B-A37DE5730DC7}"/>
    <cellStyle name="Hyperlink 5" xfId="491" xr:uid="{00000000-0005-0000-0000-0000EA010000}"/>
    <cellStyle name="Hyperlink 5 2" xfId="492" xr:uid="{00000000-0005-0000-0000-0000EB010000}"/>
    <cellStyle name="Hyperlink 5 2 2" xfId="1047" xr:uid="{723B3E8E-D271-4ADF-8778-D92F0D2B48BF}"/>
    <cellStyle name="Hyperlink 5 3" xfId="1126" xr:uid="{E718751D-1E05-4F47-AFF6-82F98641B82D}"/>
    <cellStyle name="Hyperlink 6" xfId="493" xr:uid="{00000000-0005-0000-0000-0000EC010000}"/>
    <cellStyle name="Hyperlink 6 2" xfId="1127" xr:uid="{5213CCF0-75A9-4289-8EE9-8716E19259D9}"/>
    <cellStyle name="Hyperlink 7" xfId="494" xr:uid="{00000000-0005-0000-0000-0000ED010000}"/>
    <cellStyle name="Hyperlink 7 2" xfId="1128" xr:uid="{09F4C283-3CF0-412B-8743-33E75B57859D}"/>
    <cellStyle name="Hyperlink 7 3" xfId="1048" xr:uid="{C1BE302C-73EA-494A-88AE-7E193F137318}"/>
    <cellStyle name="Hyperlink 8" xfId="1123" xr:uid="{2D25661B-EF38-49AE-82A8-6DD60A3D23C2}"/>
    <cellStyle name="Input 2" xfId="495" xr:uid="{00000000-0005-0000-0000-0000EE010000}"/>
    <cellStyle name="Input 2 2" xfId="1129" xr:uid="{BA6039AE-8306-44ED-B539-7CAB2BAB9821}"/>
    <cellStyle name="Input 2 3" xfId="1049" xr:uid="{07F2DE24-A6DF-479D-A015-AF4375DA1C67}"/>
    <cellStyle name="Link" xfId="487" builtinId="8"/>
    <cellStyle name="Linked Cell 2" xfId="496" xr:uid="{00000000-0005-0000-0000-0000EF010000}"/>
    <cellStyle name="Linked Cell 2 2" xfId="1050" xr:uid="{2CD34092-F277-4ACD-B138-7E65BE91DDDB}"/>
    <cellStyle name="Neutral" xfId="600" builtinId="28" customBuiltin="1"/>
    <cellStyle name="Neutral 2" xfId="497" xr:uid="{00000000-0005-0000-0000-0000F0010000}"/>
    <cellStyle name="Neutral 2 2" xfId="1130" xr:uid="{BF2378CA-6B77-40C1-B312-D931973AA727}"/>
    <cellStyle name="Neutral 2 3" xfId="1051" xr:uid="{F4024B19-D7DB-4D45-A91A-4DDA76285F1E}"/>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10" xfId="1052" xr:uid="{5D7012D2-7831-42B0-9BF6-D671E965FBBC}"/>
    <cellStyle name="Normal 13 11" xfId="1419" xr:uid="{AE7A3D3D-29D9-4D53-B3BF-A0CC8FD2CA3F}"/>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2 2" xfId="1135" xr:uid="{DB74423D-85A3-4BAC-8616-DE8ABD8E2C21}"/>
    <cellStyle name="Normal 13 2 2 2 2 2 2" xfId="1232" xr:uid="{46F5EA98-7610-466B-AEBF-B4BDDB77986B}"/>
    <cellStyle name="Normal 13 2 2 2 2 3" xfId="1185" xr:uid="{38D37C79-9D83-49FA-9818-75E2DABE94BE}"/>
    <cellStyle name="Normal 13 2 2 2 2 4" xfId="1056" xr:uid="{7F2BE54C-D8FA-489F-9F23-9029C5B390B6}"/>
    <cellStyle name="Normal 13 2 2 2 2 5" xfId="1423" xr:uid="{53E90B21-0906-49B0-9A3C-A1E8A452A4C7}"/>
    <cellStyle name="Normal 13 2 2 2 3" xfId="507" xr:uid="{00000000-0005-0000-0000-0000FB010000}"/>
    <cellStyle name="Normal 13 2 2 2 3 2" xfId="1136" xr:uid="{E2FEC183-A107-4567-B677-AC20B57433C0}"/>
    <cellStyle name="Normal 13 2 2 2 3 2 2" xfId="1233" xr:uid="{CDFDC6CD-B387-4010-97B6-F9BF783272C5}"/>
    <cellStyle name="Normal 13 2 2 2 3 3" xfId="1186" xr:uid="{986FEE44-C54E-489F-A8A4-74FDA2208C9A}"/>
    <cellStyle name="Normal 13 2 2 2 3 4" xfId="1057" xr:uid="{4C53A6DC-78DE-475B-AFEF-3C53E3002B71}"/>
    <cellStyle name="Normal 13 2 2 2 3 5" xfId="1424" xr:uid="{E791C46B-A350-4F1D-B2D1-959E6A11925E}"/>
    <cellStyle name="Normal 13 2 2 2 4" xfId="1134" xr:uid="{5069819E-FEE3-4EF9-923A-54DEEBFE38C2}"/>
    <cellStyle name="Normal 13 2 2 2 4 2" xfId="1231" xr:uid="{4E743B6F-2332-4F55-9473-E18C8685ACC5}"/>
    <cellStyle name="Normal 13 2 2 2 5" xfId="1184" xr:uid="{4ED7EFFE-FB26-4F9D-9C53-B5F3D915806D}"/>
    <cellStyle name="Normal 13 2 2 2 6" xfId="1055" xr:uid="{20D694BD-D040-4A21-B40E-5F4A64DDFE4F}"/>
    <cellStyle name="Normal 13 2 2 2 7" xfId="1422" xr:uid="{A6E2ED85-487F-4184-8836-5A2B7195557A}"/>
    <cellStyle name="Normal 13 2 2 3" xfId="1133" xr:uid="{B644480B-5266-4291-B36E-1FE7910BC5B2}"/>
    <cellStyle name="Normal 13 2 2 3 2" xfId="1230" xr:uid="{AA4BC03B-AE91-4F51-9C85-B023AEFFE8C9}"/>
    <cellStyle name="Normal 13 2 2 4" xfId="1183" xr:uid="{886E9433-7EA7-4D4B-90B6-2B60FF96CB6B}"/>
    <cellStyle name="Normal 13 2 2 5" xfId="1054" xr:uid="{BD121B27-4D6F-4A9C-BDC6-AFBB49055A77}"/>
    <cellStyle name="Normal 13 2 2 6" xfId="1421" xr:uid="{85CE8B7A-B509-4694-961E-D66BEB40014D}"/>
    <cellStyle name="Normal 13 2 3" xfId="508" xr:uid="{00000000-0005-0000-0000-0000FC010000}"/>
    <cellStyle name="Normal 13 2 3 2" xfId="1137" xr:uid="{1A003D33-C94A-4D95-8448-31CB43E0BADD}"/>
    <cellStyle name="Normal 13 2 3 2 2" xfId="1234" xr:uid="{9D06D802-8FBE-41BF-ADE9-906D69C8DAAC}"/>
    <cellStyle name="Normal 13 2 3 3" xfId="1187" xr:uid="{A36B360A-59C3-464A-9C02-F12132B2DED1}"/>
    <cellStyle name="Normal 13 2 3 4" xfId="1058" xr:uid="{F6874C29-F19F-4DF1-B842-FCAB9ED07364}"/>
    <cellStyle name="Normal 13 2 3 5" xfId="1425" xr:uid="{50F7926C-E881-448C-815B-105AD8C267CD}"/>
    <cellStyle name="Normal 13 2 4" xfId="1132" xr:uid="{E2288B56-3447-4BE6-BFCB-93A3B1AA5BA1}"/>
    <cellStyle name="Normal 13 2 4 2" xfId="1229" xr:uid="{F6AB67A5-6188-4CC2-A7F1-B46B3097782D}"/>
    <cellStyle name="Normal 13 2 5" xfId="1182" xr:uid="{FE3B749D-EB87-4DD6-A921-6D0DB3D67CBA}"/>
    <cellStyle name="Normal 13 2 6" xfId="1053" xr:uid="{C0985DFE-3DB2-4AA2-87A2-FC876853AE9B}"/>
    <cellStyle name="Normal 13 2 7" xfId="1420" xr:uid="{5F2CBB42-A847-4D09-801B-241369B806CC}"/>
    <cellStyle name="Normal 13 3" xfId="509" xr:uid="{00000000-0005-0000-0000-0000FD010000}"/>
    <cellStyle name="Normal 13 3 2" xfId="510" xr:uid="{00000000-0005-0000-0000-0000FE010000}"/>
    <cellStyle name="Normal 13 3 2 2" xfId="1139" xr:uid="{FA317BEB-9287-474C-99EB-CB46741D94C6}"/>
    <cellStyle name="Normal 13 3 2 2 2" xfId="1236" xr:uid="{9412942F-8AC9-43CF-B6FC-E97589E0FE27}"/>
    <cellStyle name="Normal 13 3 2 3" xfId="1189" xr:uid="{EF526DB2-7DC4-4147-BD1E-AAAEC393CABC}"/>
    <cellStyle name="Normal 13 3 2 4" xfId="1060" xr:uid="{D2F809E5-4DA9-4A5E-B677-E5BF714AB4F3}"/>
    <cellStyle name="Normal 13 3 2 5" xfId="1427" xr:uid="{16EAA3B8-98FC-481E-B3CA-03DACD75A562}"/>
    <cellStyle name="Normal 13 3 3" xfId="1138" xr:uid="{F56BC6D4-5995-4784-9F0E-A6DA723DC0E8}"/>
    <cellStyle name="Normal 13 3 3 2" xfId="1235" xr:uid="{5F57E82A-7F0C-4397-9501-5024EE7E1ACB}"/>
    <cellStyle name="Normal 13 3 4" xfId="1188" xr:uid="{93A9B309-E56C-49B6-997C-9FF942610A07}"/>
    <cellStyle name="Normal 13 3 5" xfId="1059" xr:uid="{B773B84B-B65A-49C3-89B4-2A43D7BAC64C}"/>
    <cellStyle name="Normal 13 3 6" xfId="1426" xr:uid="{1104F1E0-C3C4-4E44-8DE3-E7EFA596E20F}"/>
    <cellStyle name="Normal 13 4" xfId="511" xr:uid="{00000000-0005-0000-0000-0000FF010000}"/>
    <cellStyle name="Normal 13 4 2" xfId="1140" xr:uid="{46C10DA1-163F-4545-9E25-9E4F162A642B}"/>
    <cellStyle name="Normal 13 4 2 2" xfId="1237" xr:uid="{938924B1-23B2-4E14-A2C5-211F750442F6}"/>
    <cellStyle name="Normal 13 4 3" xfId="1190" xr:uid="{84CAD28E-35E1-4479-B590-FED1BB361A2F}"/>
    <cellStyle name="Normal 13 4 4" xfId="1061" xr:uid="{AD94B16F-AF11-4269-85A7-00C501215989}"/>
    <cellStyle name="Normal 13 4 5" xfId="1428" xr:uid="{8F9D643A-7C5D-4BE9-9A47-85A4882D8A18}"/>
    <cellStyle name="Normal 13 5" xfId="1131" xr:uid="{C50137AF-65AD-46E0-A793-D9F1C2DC25AD}"/>
    <cellStyle name="Normal 13 5 2" xfId="1228" xr:uid="{CC56ABD2-6215-4E49-A002-8211475FD3E9}"/>
    <cellStyle name="Normal 13 6" xfId="512" xr:uid="{00000000-0005-0000-0000-000000020000}"/>
    <cellStyle name="Normal 13 6 2" xfId="1141" xr:uid="{E066EE85-0CD4-4112-959F-BAA9F9403131}"/>
    <cellStyle name="Normal 13 6 2 2" xfId="1238" xr:uid="{5378F557-9DEB-4D02-A08F-B1217190E4B3}"/>
    <cellStyle name="Normal 13 6 3" xfId="1191" xr:uid="{C2CEAB52-B504-42F4-99A7-B9362217AF7C}"/>
    <cellStyle name="Normal 13 6 4" xfId="1062" xr:uid="{F07DC8B3-D0AC-43DE-B033-545AF19DC4AC}"/>
    <cellStyle name="Normal 13 6 5" xfId="1429" xr:uid="{695C6C37-2920-4ACD-81E8-4E392EAB37D9}"/>
    <cellStyle name="Normal 13 7" xfId="1181" xr:uid="{5C6A7EAC-C7D0-41FF-A4D4-EE4FCE8BCD61}"/>
    <cellStyle name="Normal 13 8" xfId="1284" xr:uid="{ECFB3605-F37A-4A6D-B56A-98E18726A498}"/>
    <cellStyle name="Normal 13 9" xfId="1283" xr:uid="{74DA0486-83E6-4CCC-AD5F-F7F6FAF46E8A}"/>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2 2" xfId="1142" xr:uid="{B65EB351-631E-46A8-BCFC-F3B84685FE62}"/>
    <cellStyle name="Normal 2 2 2 2 2" xfId="1239" xr:uid="{19BE9C2C-79DE-4ABB-B00A-46F32A4D9306}"/>
    <cellStyle name="Normal 2 2 2 3" xfId="1192" xr:uid="{E25B26F2-DBF7-4EC1-97B0-58DCE91464DA}"/>
    <cellStyle name="Normal 2 2 2 4" xfId="1063" xr:uid="{E825E7D9-8564-49ED-9038-878B450767D1}"/>
    <cellStyle name="Normal 2 2 2 5" xfId="1430" xr:uid="{B44B9865-4D48-47EF-896C-5E120BD3ED14}"/>
    <cellStyle name="Normal 2 2 3" xfId="520" xr:uid="{00000000-0005-0000-0000-000008020000}"/>
    <cellStyle name="Normal 2 2 3 2" xfId="1143" xr:uid="{E2A94B67-C2A6-4B17-80AC-2B38721A3901}"/>
    <cellStyle name="Normal 2 2 3 2 2" xfId="1240" xr:uid="{2553CE32-FF52-4078-8E2F-6C6BC5AB6F78}"/>
    <cellStyle name="Normal 2 2 3 3" xfId="1193" xr:uid="{6D495ED9-6581-4C5B-800E-B77BE0FA0D36}"/>
    <cellStyle name="Normal 2 2 3 4" xfId="1064" xr:uid="{1D957668-9568-4F1C-B86F-C3D9A3C8781A}"/>
    <cellStyle name="Normal 2 2 3 5" xfId="1431" xr:uid="{3A03B522-3077-4679-840F-49514201E9CF}"/>
    <cellStyle name="Normal 2 3" xfId="521" xr:uid="{00000000-0005-0000-0000-000009020000}"/>
    <cellStyle name="Normal 2 3 2" xfId="522" xr:uid="{00000000-0005-0000-0000-00000A020000}"/>
    <cellStyle name="Normal 2 3 2 2" xfId="1144" xr:uid="{D81FA55D-BC3E-4D06-9783-4CBED818917A}"/>
    <cellStyle name="Normal 2 3 2 2 2" xfId="1241" xr:uid="{9F22B076-220D-4168-9A36-9131701CF0BC}"/>
    <cellStyle name="Normal 2 3 2 3" xfId="1194" xr:uid="{E933DB92-CA8D-4793-B6DC-E5CED5ADDFD6}"/>
    <cellStyle name="Normal 2 3 2 4" xfId="1065" xr:uid="{06A5D8DC-0AC7-4E99-A284-41A83382D19D}"/>
    <cellStyle name="Normal 2 3 2 5" xfId="1432" xr:uid="{F0852ECB-0FC1-4AF1-9806-664859EAF09E}"/>
    <cellStyle name="Normal 2 4" xfId="523" xr:uid="{00000000-0005-0000-0000-00000B020000}"/>
    <cellStyle name="Normal 2 4 2" xfId="524" xr:uid="{00000000-0005-0000-0000-00000C020000}"/>
    <cellStyle name="Normal 2 4 2 2" xfId="1145" xr:uid="{41E8F5D5-CF11-4CA3-9E7F-BC20D6ED1AD6}"/>
    <cellStyle name="Normal 2 4 2 2 2" xfId="1242" xr:uid="{513A31F9-BAD8-4C4A-809C-5694F4D54B0D}"/>
    <cellStyle name="Normal 2 4 2 3" xfId="1195" xr:uid="{66C54949-52F3-40F2-8307-590E70C68F69}"/>
    <cellStyle name="Normal 2 4 2 4" xfId="1066" xr:uid="{5EA22290-809A-4AA0-80C6-6BC328F487A3}"/>
    <cellStyle name="Normal 2 4 2 5" xfId="1433" xr:uid="{FFD77F5A-977D-49AC-A520-088D225AC7B8}"/>
    <cellStyle name="Normal 2 5" xfId="525" xr:uid="{00000000-0005-0000-0000-00000D020000}"/>
    <cellStyle name="Normal 2 5 2" xfId="1067" xr:uid="{BF6CCFA2-6C01-45E3-8907-DC7F922CC281}"/>
    <cellStyle name="Normal 2 6" xfId="1286" xr:uid="{CC5075A2-55F0-4300-B93E-1D48CA12E359}"/>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2 2" xfId="1146" xr:uid="{8B32BD73-D2E4-405F-A696-24D33F2C51D8}"/>
    <cellStyle name="Normal 3 2 2 2" xfId="1243" xr:uid="{2D98EC9D-FF72-49D3-A20A-58B7003F5D38}"/>
    <cellStyle name="Normal 3 2 3" xfId="1196" xr:uid="{CABFB80F-D1A0-4D9D-912F-76658050B2FE}"/>
    <cellStyle name="Normal 3 2 4" xfId="1068" xr:uid="{38104A00-B1FB-4D70-A7E9-92A7E926FBC7}"/>
    <cellStyle name="Normal 3 2 5" xfId="1434" xr:uid="{1C985DEB-62D4-4DED-8431-1B36E7741F0A}"/>
    <cellStyle name="Normal 3 3" xfId="530" xr:uid="{00000000-0005-0000-0000-000012020000}"/>
    <cellStyle name="Normal 3 4" xfId="531" xr:uid="{00000000-0005-0000-0000-000013020000}"/>
    <cellStyle name="Normal 3 4 2" xfId="1147" xr:uid="{8439DAEC-DBB1-4D8A-849D-390196CD9E4A}"/>
    <cellStyle name="Normal 3 4 2 2" xfId="1244" xr:uid="{D1E07FEE-FE50-426B-8F20-70F04A685D0F}"/>
    <cellStyle name="Normal 3 4 3" xfId="1197" xr:uid="{3C1E5A91-8F82-4328-90C3-DC1DD8A1E53E}"/>
    <cellStyle name="Normal 3 4 4" xfId="1069" xr:uid="{FE55933E-5DF8-40BB-972E-49CDE4C4E43D}"/>
    <cellStyle name="Normal 3 4 5" xfId="1435" xr:uid="{7AC15FE1-5C78-4316-8848-AB8711EF7F8D}"/>
    <cellStyle name="Normal 3 8" xfId="532" xr:uid="{00000000-0005-0000-0000-000014020000}"/>
    <cellStyle name="Normal 3 8 2" xfId="533" xr:uid="{00000000-0005-0000-0000-000015020000}"/>
    <cellStyle name="Normal 3 8 2 2" xfId="534" xr:uid="{00000000-0005-0000-0000-000016020000}"/>
    <cellStyle name="Normal 3 8 2 2 2" xfId="1150" xr:uid="{2B40731E-31F6-4A24-BC22-C9D74CBE8073}"/>
    <cellStyle name="Normal 3 8 2 2 2 2" xfId="1247" xr:uid="{CE94F28E-777B-4801-B22A-5634250FC0E6}"/>
    <cellStyle name="Normal 3 8 2 2 3" xfId="1200" xr:uid="{8AD3A61E-5AA9-4642-863A-EF5BB589210F}"/>
    <cellStyle name="Normal 3 8 2 2 4" xfId="1072" xr:uid="{D7606FA1-A146-4D42-A5C6-FEDDDDEAB12B}"/>
    <cellStyle name="Normal 3 8 2 2 5" xfId="1438" xr:uid="{79EF2FCA-1B6D-4FA9-90EB-C3E962DB96A3}"/>
    <cellStyle name="Normal 3 8 2 3" xfId="1149" xr:uid="{56DB8308-0BA2-495A-A208-779114B3094E}"/>
    <cellStyle name="Normal 3 8 2 3 2" xfId="1246" xr:uid="{6DCEEBEB-772A-47EE-AB6E-66F947F6A83E}"/>
    <cellStyle name="Normal 3 8 2 4" xfId="1199" xr:uid="{B82012B2-5034-4C6C-8485-3027882AE8F6}"/>
    <cellStyle name="Normal 3 8 2 5" xfId="1071" xr:uid="{7DDCC7BE-EA49-4092-952F-75EC5ECA2D23}"/>
    <cellStyle name="Normal 3 8 2 6" xfId="1437" xr:uid="{9DC26CED-0C89-4AFA-98D1-F7B30727AEEA}"/>
    <cellStyle name="Normal 3 8 3" xfId="535" xr:uid="{00000000-0005-0000-0000-000017020000}"/>
    <cellStyle name="Normal 3 8 3 2" xfId="1151" xr:uid="{12A7407D-11E7-4FF7-B8E0-E31145B5BB84}"/>
    <cellStyle name="Normal 3 8 3 2 2" xfId="1248" xr:uid="{F05369B4-5769-41C1-89B3-DEA423DD701D}"/>
    <cellStyle name="Normal 3 8 3 3" xfId="1201" xr:uid="{53150249-0751-4965-8530-29832EB41CBA}"/>
    <cellStyle name="Normal 3 8 3 4" xfId="1073" xr:uid="{961C601D-13B1-44FF-88D2-50ECD1EE3F6D}"/>
    <cellStyle name="Normal 3 8 3 5" xfId="1439" xr:uid="{398E38EC-2BE1-49CE-ACE0-CDB1A52B9606}"/>
    <cellStyle name="Normal 3 8 4" xfId="1148" xr:uid="{BAD1CB36-5931-490E-ACFF-15B139F2A9F5}"/>
    <cellStyle name="Normal 3 8 4 2" xfId="1245" xr:uid="{A89E7327-36A8-4E95-8FF7-8A2D982912AD}"/>
    <cellStyle name="Normal 3 8 5" xfId="1198" xr:uid="{15E0329A-CFB7-4921-A314-5292AB793AE9}"/>
    <cellStyle name="Normal 3 8 6" xfId="1070" xr:uid="{57C03C1D-748C-458A-ACD0-93EF101A840D}"/>
    <cellStyle name="Normal 3 8 7" xfId="1436" xr:uid="{FB62074D-09FB-4743-90F3-A95EB1442E23}"/>
    <cellStyle name="Normal 4" xfId="536" xr:uid="{00000000-0005-0000-0000-000018020000}"/>
    <cellStyle name="Normal 4 2" xfId="537" xr:uid="{00000000-0005-0000-0000-000019020000}"/>
    <cellStyle name="Normal 4 2 2" xfId="1152" xr:uid="{D2370042-9508-4346-9A5E-3104B6C29CD9}"/>
    <cellStyle name="Normal 4 2 2 2" xfId="1249" xr:uid="{20AE199F-74B5-4D84-B363-B6445C9D53D8}"/>
    <cellStyle name="Normal 4 2 3" xfId="1202" xr:uid="{272DA92E-AB6D-423C-8051-C0A62E3333D8}"/>
    <cellStyle name="Normal 4 2 4" xfId="1074" xr:uid="{83A90DF9-328A-42E6-9786-DF2C5FFC0485}"/>
    <cellStyle name="Normal 4 2 5" xfId="1440" xr:uid="{B7581714-9069-47B8-91AD-55312E638A55}"/>
    <cellStyle name="Normal 4 3" xfId="538" xr:uid="{00000000-0005-0000-0000-00001A020000}"/>
    <cellStyle name="Normal 4 4" xfId="539" xr:uid="{00000000-0005-0000-0000-00001B020000}"/>
    <cellStyle name="Normal 4 4 2" xfId="1153" xr:uid="{F38C2514-01F1-4A1A-AE4C-B7402F1ED946}"/>
    <cellStyle name="Normal 4 4 2 2" xfId="1250" xr:uid="{D90C0288-868F-4008-B0AA-C34912A8297C}"/>
    <cellStyle name="Normal 4 4 3" xfId="1203" xr:uid="{B59D5D62-5D0C-4938-9CB7-4A042507FF35}"/>
    <cellStyle name="Normal 4 4 4" xfId="1075" xr:uid="{C64CBD42-E9A6-48CB-A51D-70545EE3E229}"/>
    <cellStyle name="Normal 4 4 5" xfId="1441" xr:uid="{FB803C43-7B1D-41F2-BA37-81AEC8CA2EF1}"/>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 3 2" xfId="1154" xr:uid="{C37D3178-BC46-4956-819F-D06EB9F88AAF}"/>
    <cellStyle name="Normal 5 3 2 2" xfId="1251" xr:uid="{BA660899-A4FA-4486-90A9-95481A54EC43}"/>
    <cellStyle name="Normal 5 3 3" xfId="1204" xr:uid="{B7DB850D-EE92-42C0-B740-AF0DAF07BD86}"/>
    <cellStyle name="Normal 5 3 4" xfId="1076" xr:uid="{CA4D8008-6E35-4ACE-B64A-0869A2501F65}"/>
    <cellStyle name="Normal 5 3 5" xfId="1442" xr:uid="{EFA32C9E-F62D-483B-A4D0-FACF4AAA79C8}"/>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2 2" xfId="1156" xr:uid="{2B289371-5221-4919-B907-13B0DA0FF056}"/>
    <cellStyle name="Normal 6 2 2 2" xfId="1253" xr:uid="{3643939D-8CBE-4DD7-8426-0B0FDF13AA5F}"/>
    <cellStyle name="Normal 6 2 3" xfId="1206" xr:uid="{34C4B55A-53FA-49D5-B0D8-7C82B6266063}"/>
    <cellStyle name="Normal 6 2 4" xfId="1078" xr:uid="{60A32FFF-7876-4ACA-B1A3-468C18BEF583}"/>
    <cellStyle name="Normal 6 2 5" xfId="1444" xr:uid="{90824A76-1BC9-48DD-92BE-B0984CCCF391}"/>
    <cellStyle name="Normal 6 3" xfId="566" xr:uid="{00000000-0005-0000-0000-000036020000}"/>
    <cellStyle name="Normal 6 4" xfId="1155" xr:uid="{E14DA3E7-9033-42D5-B975-F0E577DFFD8D}"/>
    <cellStyle name="Normal 6 4 2" xfId="1252" xr:uid="{FEAC55B4-AF8D-4516-A92B-8D899EA7232C}"/>
    <cellStyle name="Normal 6 5" xfId="1205" xr:uid="{E085B16C-2695-4C37-AB88-0DC0E45843D8}"/>
    <cellStyle name="Normal 6 6" xfId="1077" xr:uid="{F3129D4E-2A8A-4C8B-A9D6-BE03DAB8FFCF}"/>
    <cellStyle name="Normal 6 7" xfId="1443" xr:uid="{9D66CA93-01B9-4908-927A-5453AA59865E}"/>
    <cellStyle name="Normal 7" xfId="567" xr:uid="{00000000-0005-0000-0000-000037020000}"/>
    <cellStyle name="Normal 7 2" xfId="568" xr:uid="{00000000-0005-0000-0000-000038020000}"/>
    <cellStyle name="Normal 7 2 2" xfId="1079" xr:uid="{E4B78648-45F8-4E23-A3CA-B33762322795}"/>
    <cellStyle name="Normal 8" xfId="569" xr:uid="{00000000-0005-0000-0000-000039020000}"/>
    <cellStyle name="Normal 9" xfId="592" xr:uid="{847B6E86-FBAA-4447-A2D3-23B088528AA3}"/>
    <cellStyle name="Normal 9 2" xfId="881" xr:uid="{7397B0C7-25BE-4F46-B0CF-88B24919DC31}"/>
    <cellStyle name="Normal 9 3" xfId="1167" xr:uid="{90780DBF-E6A1-4557-9850-6CCD31071B22}"/>
    <cellStyle name="Normal 9 4" xfId="1454" xr:uid="{C79E6DB2-37D7-4683-A0A8-F9B6BD90B403}"/>
    <cellStyle name="Normal_Sheet1" xfId="570" xr:uid="{00000000-0005-0000-0000-00003A020000}"/>
    <cellStyle name="Note 2" xfId="571" xr:uid="{00000000-0005-0000-0000-00003B020000}"/>
    <cellStyle name="Note 2 2" xfId="1157" xr:uid="{A937501F-EB15-4081-83D8-194FE12DF59F}"/>
    <cellStyle name="Note 2 2 2" xfId="1254" xr:uid="{65AA281C-4E52-42EF-9188-2A4C65456770}"/>
    <cellStyle name="Note 2 3" xfId="1207" xr:uid="{D4C773C4-6E6F-4B1F-A183-27853125AF25}"/>
    <cellStyle name="Note 2 4" xfId="1080" xr:uid="{790FE83A-418D-4D5A-9FB4-F04D8AD60C2E}"/>
    <cellStyle name="Note 2 5" xfId="1445" xr:uid="{34E183BE-BBC2-4632-AC85-2F50D2EC89CD}"/>
    <cellStyle name="Note 3" xfId="1168" xr:uid="{26603027-B794-4D54-AF1A-0B2653D36599}"/>
    <cellStyle name="Note 3 2" xfId="1282" xr:uid="{6B59FF64-C6A0-4BB8-9C8E-66BBBE22F038}"/>
    <cellStyle name="Output 2" xfId="572" xr:uid="{00000000-0005-0000-0000-00003C020000}"/>
    <cellStyle name="Output 2 2" xfId="1158" xr:uid="{95F7D3F5-6341-4651-A314-449BAE164084}"/>
    <cellStyle name="Output 2 3" xfId="1081" xr:uid="{41C3E20F-EEF8-492F-9404-9B94F45B5F55}"/>
    <cellStyle name="Percent" xfId="1008" xr:uid="{9A121A33-E800-4476-B144-E6730762EDE6}"/>
    <cellStyle name="Percent 2" xfId="573" xr:uid="{00000000-0005-0000-0000-00003D020000}"/>
    <cellStyle name="Schlecht" xfId="599" builtinId="27" customBuiltin="1"/>
    <cellStyle name="Standard" xfId="0" builtinId="0"/>
    <cellStyle name="Standard 10" xfId="1571" xr:uid="{1B130BB0-41FD-40CF-B425-838962B93F8E}"/>
    <cellStyle name="Standard 2" xfId="882" xr:uid="{9BE2BB31-8B82-4946-85F8-48B616DACA86}"/>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2 2 2" xfId="1162" xr:uid="{1AF3624A-AA62-48D4-A7C8-FAB211CDA294}"/>
    <cellStyle name="Standard 4 2 2 2 2 2" xfId="1258" xr:uid="{7018836D-E01D-4508-876F-02C9FD3063CB}"/>
    <cellStyle name="Standard 4 2 2 2 3" xfId="1211" xr:uid="{1BDAC451-49F0-4A52-AC1C-E8D6AA75273A}"/>
    <cellStyle name="Standard 4 2 2 2 4" xfId="1085" xr:uid="{645E006F-FCBF-493A-934E-28AA85EBCEBA}"/>
    <cellStyle name="Standard 4 2 2 2 5" xfId="1449" xr:uid="{C83627AD-6176-465A-973D-153572900434}"/>
    <cellStyle name="Standard 4 2 2 3" xfId="1161" xr:uid="{6459D11A-1268-4AC1-BDEF-11074286C777}"/>
    <cellStyle name="Standard 4 2 2 3 2" xfId="1257" xr:uid="{E72E19BD-1A7A-46F0-9F93-AE21195C5564}"/>
    <cellStyle name="Standard 4 2 2 4" xfId="1210" xr:uid="{C1BBBF8F-693C-41D5-ABDE-AB9DFC091CE5}"/>
    <cellStyle name="Standard 4 2 2 5" xfId="1084" xr:uid="{DD6F53BE-CCC4-40B9-A6C0-EBA8658D7FF5}"/>
    <cellStyle name="Standard 4 2 2 6" xfId="1448" xr:uid="{8EC59E0F-7108-48B7-8FCA-758020565292}"/>
    <cellStyle name="Standard 4 2 3" xfId="579" xr:uid="{00000000-0005-0000-0000-000043020000}"/>
    <cellStyle name="Standard 4 2 3 2" xfId="1163" xr:uid="{5318C746-6D41-4DB2-A7BB-D07E0E3FC64B}"/>
    <cellStyle name="Standard 4 2 3 2 2" xfId="1259" xr:uid="{FBFEF5D7-3079-4177-BB04-07532BF23B40}"/>
    <cellStyle name="Standard 4 2 3 3" xfId="1212" xr:uid="{96C7A0B0-28E7-4C36-BDA1-9D72CEC95E30}"/>
    <cellStyle name="Standard 4 2 3 4" xfId="1086" xr:uid="{C7A588A9-49EB-442E-974E-697516AA38DD}"/>
    <cellStyle name="Standard 4 2 3 5" xfId="1450" xr:uid="{D7DC3A96-0456-40DF-B9AC-7A8A05DCD168}"/>
    <cellStyle name="Standard 4 2 4" xfId="1160" xr:uid="{8AD5915B-ADBC-46D3-A4CD-A4AF24DD2A12}"/>
    <cellStyle name="Standard 4 2 4 2" xfId="1256" xr:uid="{B63E9F93-8788-4451-97EF-672918D7C733}"/>
    <cellStyle name="Standard 4 2 5" xfId="1209" xr:uid="{C0223707-8D74-45E5-A647-B8676FF52D82}"/>
    <cellStyle name="Standard 4 2 6" xfId="1083" xr:uid="{5305089F-A99C-4854-B8CA-B065525E4416}"/>
    <cellStyle name="Standard 4 2 7" xfId="1447" xr:uid="{49801530-3108-43EE-B439-FDB9BD483957}"/>
    <cellStyle name="Standard 4 3" xfId="580" xr:uid="{00000000-0005-0000-0000-000044020000}"/>
    <cellStyle name="Standard 4 3 2" xfId="581" xr:uid="{00000000-0005-0000-0000-000045020000}"/>
    <cellStyle name="Standard 4 3 2 2" xfId="1165" xr:uid="{9A533170-6073-4CC9-A5A1-3D585E43B0EE}"/>
    <cellStyle name="Standard 4 3 2 2 2" xfId="1261" xr:uid="{6B659196-DC0A-40A4-8D4C-84ED0FA5CAF4}"/>
    <cellStyle name="Standard 4 3 2 3" xfId="1214" xr:uid="{63824EDF-1C88-4AB3-9365-96F97EE96278}"/>
    <cellStyle name="Standard 4 3 2 4" xfId="1088" xr:uid="{C319C902-8EAA-44FA-8C6B-C337D4B26908}"/>
    <cellStyle name="Standard 4 3 2 5" xfId="1452" xr:uid="{5432ED20-F362-492B-87D0-77D0F517441D}"/>
    <cellStyle name="Standard 4 3 3" xfId="1164" xr:uid="{03EFB56B-D673-4C53-8EC4-90A0239B2A2B}"/>
    <cellStyle name="Standard 4 3 3 2" xfId="1260" xr:uid="{675CF528-0FAC-4559-B1D4-69C2C56785A2}"/>
    <cellStyle name="Standard 4 3 4" xfId="1213" xr:uid="{879F3B01-4C0F-4796-8B46-62409F601897}"/>
    <cellStyle name="Standard 4 3 5" xfId="1087" xr:uid="{6184916E-E7A7-4ACA-8CC3-1445199E3D36}"/>
    <cellStyle name="Standard 4 3 6" xfId="1451" xr:uid="{69E141C3-A557-49CE-8572-C5CB12D90C2F}"/>
    <cellStyle name="Standard 4 4" xfId="582" xr:uid="{00000000-0005-0000-0000-000046020000}"/>
    <cellStyle name="Standard 4 4 2" xfId="1166" xr:uid="{68D88AD8-6D46-4CD5-8C6D-3CE9E09AF29B}"/>
    <cellStyle name="Standard 4 4 2 2" xfId="1262" xr:uid="{15891356-02B9-4749-B890-978FF27AF5B8}"/>
    <cellStyle name="Standard 4 4 3" xfId="1215" xr:uid="{66C240F1-AFE9-4D47-BE01-96FB2A993D2A}"/>
    <cellStyle name="Standard 4 4 4" xfId="1089" xr:uid="{CD96AE18-39A1-496B-A64B-B1AA41A1ED5B}"/>
    <cellStyle name="Standard 4 4 5" xfId="1453" xr:uid="{B6A81230-A682-4064-9DD0-98BBE02B7DE1}"/>
    <cellStyle name="Standard 4 5" xfId="1159" xr:uid="{5A898835-29FF-442D-8774-9635C565153F}"/>
    <cellStyle name="Standard 4 5 2" xfId="1255" xr:uid="{15758DD2-BD7F-4DEC-8D41-7EE6A9C57C03}"/>
    <cellStyle name="Standard 4 6" xfId="1208" xr:uid="{A1AD0AD7-0530-4AC9-9E96-93C62EDFDC06}"/>
    <cellStyle name="Standard 4 7" xfId="1082" xr:uid="{726DADEF-5C6C-424C-8478-0DC18CFFF49F}"/>
    <cellStyle name="Standard 4 8" xfId="1446" xr:uid="{0261FE79-1F8A-4143-A99A-27CB5DF9E298}"/>
    <cellStyle name="Standard 6" xfId="583" xr:uid="{00000000-0005-0000-0000-000047020000}"/>
    <cellStyle name="Title 2" xfId="584" xr:uid="{00000000-0005-0000-0000-000048020000}"/>
    <cellStyle name="Title 2 2" xfId="1090" xr:uid="{42C8463F-BB34-433F-8F01-900A9BD76AA6}"/>
    <cellStyle name="Total 2" xfId="585" xr:uid="{00000000-0005-0000-0000-000049020000}"/>
    <cellStyle name="Total 2 2" xfId="1091" xr:uid="{8A0C5ADD-EC19-4090-B715-34D32AD2E8C7}"/>
    <cellStyle name="Überschrift" xfId="593" builtinId="15" customBuiltin="1"/>
    <cellStyle name="Überschrift 1" xfId="594" builtinId="16" customBuiltin="1"/>
    <cellStyle name="Überschrift 2" xfId="595" builtinId="17" customBuiltin="1"/>
    <cellStyle name="Überschrift 3" xfId="596" builtinId="18" customBuiltin="1"/>
    <cellStyle name="Überschrift 4" xfId="597" builtinId="19" customBuiltin="1"/>
    <cellStyle name="Verknüpfte Zelle" xfId="604" builtinId="24" customBuiltin="1"/>
    <cellStyle name="Warnender Text" xfId="606" builtinId="11" customBuiltin="1"/>
    <cellStyle name="Warning Text 2" xfId="586" xr:uid="{00000000-0005-0000-0000-00004A020000}"/>
    <cellStyle name="Warning Text 2 2" xfId="1092" xr:uid="{8820B2DF-4C84-4A75-9487-6F1C224BB7B9}"/>
    <cellStyle name="Zelle überprüfen" xfId="605" builtinId="23" customBuiltin="1"/>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mailto:vstyben@faberkabel.de" TargetMode="External"/><Relationship Id="rId7" Type="http://schemas.openxmlformats.org/officeDocument/2006/relationships/drawing" Target="../drawings/drawing4.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media.faberkabel.de/2024_code_of_conduct_klaus_faberag_de.pdf?mp_enc=bXBfZGlyPTEwNTk5MyZtcF9pZD0xNzMxNjY2OTk1" TargetMode="External"/><Relationship Id="rId4" Type="http://schemas.openxmlformats.org/officeDocument/2006/relationships/hyperlink" Target="mailto:sspindler@faberkabel.de" TargetMode="External"/><Relationship Id="rId9"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E60" sqref="E60"/>
    </sheetView>
  </sheetViews>
  <sheetFormatPr baseColWidth="10" defaultColWidth="9" defaultRowHeight="13.5"/>
  <cols>
    <col min="1" max="1" width="0.84375" customWidth="1"/>
    <col min="2" max="2" width="8" customWidth="1"/>
    <col min="3" max="3" width="8.61328125" customWidth="1"/>
    <col min="4" max="4" width="13" style="164" customWidth="1"/>
    <col min="5" max="5" width="42.3828125" customWidth="1"/>
    <col min="6" max="6" width="53.3828125" customWidth="1"/>
    <col min="7" max="7" width="0.84375" customWidth="1"/>
  </cols>
  <sheetData>
    <row r="1" spans="1:7" ht="14" thickTop="1">
      <c r="A1" s="6"/>
      <c r="B1" s="7"/>
      <c r="C1" s="7"/>
      <c r="D1" s="158"/>
      <c r="E1" s="7"/>
      <c r="F1" s="7"/>
      <c r="G1" s="8"/>
    </row>
    <row r="2" spans="1:7">
      <c r="A2" s="363"/>
      <c r="B2" s="4" t="s">
        <v>807</v>
      </c>
      <c r="C2" s="2"/>
      <c r="D2" s="159"/>
      <c r="E2" s="2"/>
      <c r="F2" s="2"/>
      <c r="G2" s="24"/>
    </row>
    <row r="3" spans="1:7">
      <c r="A3" s="363"/>
      <c r="B3" s="2" t="s">
        <v>800</v>
      </c>
      <c r="C3" s="4"/>
      <c r="D3" s="160"/>
      <c r="E3" s="2"/>
      <c r="F3" s="4"/>
      <c r="G3" s="24"/>
    </row>
    <row r="4" spans="1:7" ht="15">
      <c r="A4" s="363"/>
      <c r="B4" s="27" t="s">
        <v>809</v>
      </c>
      <c r="C4" s="5"/>
      <c r="D4" s="161"/>
      <c r="E4" s="2"/>
      <c r="F4" s="5"/>
      <c r="G4" s="24"/>
    </row>
    <row r="5" spans="1:7">
      <c r="A5" s="363"/>
      <c r="B5" s="26" t="s">
        <v>998</v>
      </c>
      <c r="C5" s="3"/>
      <c r="D5" s="162"/>
      <c r="E5" s="2"/>
      <c r="F5" s="3"/>
      <c r="G5" s="24"/>
    </row>
    <row r="6" spans="1:7">
      <c r="A6" s="363"/>
      <c r="B6" s="2"/>
      <c r="C6" s="2"/>
      <c r="D6" s="159"/>
      <c r="E6" s="2"/>
      <c r="F6" s="2"/>
      <c r="G6" s="24"/>
    </row>
    <row r="7" spans="1:7">
      <c r="A7" s="363"/>
      <c r="B7" s="2"/>
      <c r="C7" s="2"/>
      <c r="D7" s="159"/>
      <c r="E7" s="2"/>
      <c r="F7" s="2"/>
      <c r="G7" s="24"/>
    </row>
    <row r="8" spans="1:7">
      <c r="A8" s="363"/>
      <c r="B8" s="2"/>
      <c r="C8" s="2"/>
      <c r="D8" s="159"/>
      <c r="E8" s="2"/>
      <c r="F8" s="2"/>
      <c r="G8" s="24"/>
    </row>
    <row r="9" spans="1:7">
      <c r="A9" s="363"/>
      <c r="B9" s="366" t="s">
        <v>810</v>
      </c>
      <c r="C9" s="366"/>
      <c r="D9" s="366"/>
      <c r="E9" s="366"/>
      <c r="F9" s="366"/>
      <c r="G9" s="24"/>
    </row>
    <row r="10" spans="1:7" ht="27" customHeight="1">
      <c r="A10" s="363"/>
      <c r="B10" s="367" t="s">
        <v>423</v>
      </c>
      <c r="C10" s="367"/>
      <c r="D10" s="367"/>
      <c r="E10" s="367"/>
      <c r="F10" s="367"/>
      <c r="G10" s="24"/>
    </row>
    <row r="11" spans="1:7" ht="27" customHeight="1">
      <c r="A11" s="363"/>
      <c r="B11" s="368"/>
      <c r="C11" s="368"/>
      <c r="D11" s="368"/>
      <c r="E11" s="368"/>
      <c r="F11" s="368"/>
      <c r="G11" s="24"/>
    </row>
    <row r="12" spans="1:7">
      <c r="A12" s="363"/>
      <c r="B12" s="28" t="s">
        <v>808</v>
      </c>
      <c r="C12" s="29" t="s">
        <v>811</v>
      </c>
      <c r="D12" s="163" t="s">
        <v>812</v>
      </c>
      <c r="E12" s="29" t="s">
        <v>593</v>
      </c>
      <c r="F12" s="29" t="s">
        <v>594</v>
      </c>
      <c r="G12" s="24"/>
    </row>
    <row r="13" spans="1:7" ht="34.5">
      <c r="A13" s="363"/>
      <c r="B13" s="274">
        <v>1</v>
      </c>
      <c r="C13" s="275" t="s">
        <v>1046</v>
      </c>
      <c r="D13" s="276" t="s">
        <v>836</v>
      </c>
      <c r="E13" s="277" t="s">
        <v>813</v>
      </c>
      <c r="F13" s="277"/>
      <c r="G13" s="24"/>
    </row>
    <row r="14" spans="1:7" ht="46">
      <c r="A14" s="363"/>
      <c r="B14" s="274">
        <v>2</v>
      </c>
      <c r="C14" s="275" t="s">
        <v>1046</v>
      </c>
      <c r="D14" s="276" t="s">
        <v>983</v>
      </c>
      <c r="E14" s="277" t="s">
        <v>513</v>
      </c>
      <c r="F14" s="277" t="s">
        <v>514</v>
      </c>
      <c r="G14" s="24"/>
    </row>
    <row r="15" spans="1:7" ht="89.15" customHeight="1">
      <c r="A15" s="363"/>
      <c r="B15" s="369">
        <v>2.0099999999999998</v>
      </c>
      <c r="C15" s="360" t="s">
        <v>1046</v>
      </c>
      <c r="D15" s="372" t="s">
        <v>2150</v>
      </c>
      <c r="E15" s="278" t="s">
        <v>595</v>
      </c>
      <c r="F15" s="278" t="s">
        <v>598</v>
      </c>
      <c r="G15" s="24"/>
    </row>
    <row r="16" spans="1:7" ht="99" customHeight="1">
      <c r="A16" s="363"/>
      <c r="B16" s="370"/>
      <c r="C16" s="361"/>
      <c r="D16" s="373"/>
      <c r="E16" s="279"/>
      <c r="F16" s="279" t="s">
        <v>596</v>
      </c>
      <c r="G16" s="24"/>
    </row>
    <row r="17" spans="1:7" ht="63" customHeight="1">
      <c r="A17" s="363"/>
      <c r="B17" s="371"/>
      <c r="C17" s="362"/>
      <c r="D17" s="374"/>
      <c r="E17" s="275"/>
      <c r="F17" s="275" t="s">
        <v>597</v>
      </c>
      <c r="G17" s="24"/>
    </row>
    <row r="18" spans="1:7" ht="117" customHeight="1">
      <c r="A18" s="363"/>
      <c r="B18" s="369">
        <v>2.02</v>
      </c>
      <c r="C18" s="360" t="s">
        <v>1046</v>
      </c>
      <c r="D18" s="372" t="s">
        <v>2151</v>
      </c>
      <c r="E18" s="278" t="s">
        <v>424</v>
      </c>
      <c r="F18" s="278" t="s">
        <v>508</v>
      </c>
      <c r="G18" s="24"/>
    </row>
    <row r="19" spans="1:7" ht="71.150000000000006" customHeight="1">
      <c r="A19" s="363"/>
      <c r="B19" s="370"/>
      <c r="C19" s="361"/>
      <c r="D19" s="373"/>
      <c r="E19" s="279" t="s">
        <v>512</v>
      </c>
      <c r="F19" s="279" t="s">
        <v>425</v>
      </c>
      <c r="G19" s="24"/>
    </row>
    <row r="20" spans="1:7" ht="90.75" customHeight="1">
      <c r="A20" s="363"/>
      <c r="B20" s="370"/>
      <c r="C20" s="361"/>
      <c r="D20" s="373"/>
      <c r="E20" s="279"/>
      <c r="F20" s="279" t="s">
        <v>600</v>
      </c>
      <c r="G20" s="24"/>
    </row>
    <row r="21" spans="1:7" ht="74.25" customHeight="1">
      <c r="A21" s="363"/>
      <c r="B21" s="371"/>
      <c r="C21" s="362"/>
      <c r="D21" s="374"/>
      <c r="E21" s="275"/>
      <c r="F21" s="275" t="s">
        <v>599</v>
      </c>
      <c r="G21" s="24"/>
    </row>
    <row r="22" spans="1:7" ht="90" customHeight="1">
      <c r="A22" s="363"/>
      <c r="B22" s="378">
        <v>2.0299999999999998</v>
      </c>
      <c r="C22" s="378" t="s">
        <v>783</v>
      </c>
      <c r="D22" s="381" t="s">
        <v>2152</v>
      </c>
      <c r="E22" s="360" t="s">
        <v>422</v>
      </c>
      <c r="F22" s="278" t="s">
        <v>445</v>
      </c>
      <c r="G22" s="24"/>
    </row>
    <row r="23" spans="1:7" ht="109.5" customHeight="1">
      <c r="A23" s="363"/>
      <c r="B23" s="379"/>
      <c r="C23" s="379"/>
      <c r="D23" s="382"/>
      <c r="E23" s="361"/>
      <c r="F23" s="279" t="s">
        <v>784</v>
      </c>
      <c r="G23" s="24"/>
    </row>
    <row r="24" spans="1:7" ht="74.25" customHeight="1">
      <c r="A24" s="363"/>
      <c r="B24" s="380"/>
      <c r="C24" s="380"/>
      <c r="D24" s="383"/>
      <c r="E24" s="362"/>
      <c r="F24" s="275" t="s">
        <v>421</v>
      </c>
      <c r="G24" s="24"/>
    </row>
    <row r="25" spans="1:7" ht="72" customHeight="1">
      <c r="A25" s="363"/>
      <c r="B25" s="274" t="s">
        <v>443</v>
      </c>
      <c r="C25" s="275" t="s">
        <v>444</v>
      </c>
      <c r="D25" s="276" t="s">
        <v>2153</v>
      </c>
      <c r="E25" s="275" t="s">
        <v>2148</v>
      </c>
      <c r="F25" s="275" t="s">
        <v>446</v>
      </c>
      <c r="G25" s="24"/>
    </row>
    <row r="26" spans="1:7" ht="98.15" customHeight="1">
      <c r="A26" s="363"/>
      <c r="B26" s="375">
        <v>3</v>
      </c>
      <c r="C26" s="369" t="s">
        <v>66</v>
      </c>
      <c r="D26" s="372" t="s">
        <v>2154</v>
      </c>
      <c r="E26" s="360" t="s">
        <v>0</v>
      </c>
      <c r="F26" s="278" t="s">
        <v>60</v>
      </c>
      <c r="G26" s="24"/>
    </row>
    <row r="27" spans="1:7" ht="90" customHeight="1">
      <c r="A27" s="363"/>
      <c r="B27" s="376"/>
      <c r="C27" s="370"/>
      <c r="D27" s="373"/>
      <c r="E27" s="361"/>
      <c r="F27" s="279" t="s">
        <v>55</v>
      </c>
      <c r="G27" s="24"/>
    </row>
    <row r="28" spans="1:7" ht="19.399999999999999" customHeight="1">
      <c r="A28" s="363"/>
      <c r="B28" s="376"/>
      <c r="C28" s="370"/>
      <c r="D28" s="373"/>
      <c r="E28" s="361"/>
      <c r="F28" s="279" t="s">
        <v>56</v>
      </c>
      <c r="G28" s="24"/>
    </row>
    <row r="29" spans="1:7" ht="74.5" customHeight="1">
      <c r="A29" s="363"/>
      <c r="B29" s="376"/>
      <c r="C29" s="370"/>
      <c r="D29" s="373"/>
      <c r="E29" s="361"/>
      <c r="F29" s="279" t="s">
        <v>57</v>
      </c>
      <c r="G29" s="24"/>
    </row>
    <row r="30" spans="1:7" ht="62.5" customHeight="1">
      <c r="A30" s="363"/>
      <c r="B30" s="376"/>
      <c r="C30" s="370"/>
      <c r="D30" s="373"/>
      <c r="E30" s="361"/>
      <c r="F30" s="279" t="s">
        <v>58</v>
      </c>
      <c r="G30" s="24"/>
    </row>
    <row r="31" spans="1:7" ht="81" customHeight="1">
      <c r="A31" s="363"/>
      <c r="B31" s="376"/>
      <c r="C31" s="370"/>
      <c r="D31" s="373"/>
      <c r="E31" s="361"/>
      <c r="F31" s="279" t="s">
        <v>59</v>
      </c>
      <c r="G31" s="24"/>
    </row>
    <row r="32" spans="1:7" ht="48.75" customHeight="1">
      <c r="A32" s="363"/>
      <c r="B32" s="376"/>
      <c r="C32" s="370"/>
      <c r="D32" s="373"/>
      <c r="E32" s="361"/>
      <c r="F32" s="279" t="s">
        <v>62</v>
      </c>
      <c r="G32" s="24"/>
    </row>
    <row r="33" spans="1:7" ht="98.5" customHeight="1">
      <c r="A33" s="363"/>
      <c r="B33" s="376"/>
      <c r="C33" s="370"/>
      <c r="D33" s="373"/>
      <c r="E33" s="361"/>
      <c r="F33" s="279" t="s">
        <v>61</v>
      </c>
      <c r="G33" s="24"/>
    </row>
    <row r="34" spans="1:7" ht="89.15" customHeight="1">
      <c r="A34" s="363"/>
      <c r="B34" s="376"/>
      <c r="C34" s="370"/>
      <c r="D34" s="373"/>
      <c r="E34" s="361"/>
      <c r="F34" s="279" t="s">
        <v>63</v>
      </c>
      <c r="G34" s="24"/>
    </row>
    <row r="35" spans="1:7" ht="29.15" customHeight="1">
      <c r="A35" s="363"/>
      <c r="B35" s="376"/>
      <c r="C35" s="370"/>
      <c r="D35" s="373"/>
      <c r="E35" s="361"/>
      <c r="F35" s="279" t="s">
        <v>64</v>
      </c>
      <c r="G35" s="24"/>
    </row>
    <row r="36" spans="1:7" ht="138.5">
      <c r="A36" s="363"/>
      <c r="B36" s="377"/>
      <c r="C36" s="371"/>
      <c r="D36" s="374"/>
      <c r="E36" s="362"/>
      <c r="F36" s="281" t="s">
        <v>65</v>
      </c>
      <c r="G36" s="24"/>
    </row>
    <row r="37" spans="1:7" ht="138">
      <c r="A37" s="363"/>
      <c r="B37" s="280">
        <v>3.01</v>
      </c>
      <c r="C37" s="282" t="s">
        <v>66</v>
      </c>
      <c r="D37" s="276" t="s">
        <v>2155</v>
      </c>
      <c r="E37" s="283" t="s">
        <v>1282</v>
      </c>
      <c r="F37" s="284" t="s">
        <v>1384</v>
      </c>
      <c r="G37" s="24"/>
    </row>
    <row r="38" spans="1:7" ht="126.5">
      <c r="A38" s="363"/>
      <c r="B38" s="280">
        <v>3.02</v>
      </c>
      <c r="C38" s="282" t="s">
        <v>1314</v>
      </c>
      <c r="D38" s="276" t="s">
        <v>2156</v>
      </c>
      <c r="E38" s="283" t="s">
        <v>1329</v>
      </c>
      <c r="F38" s="284" t="s">
        <v>1385</v>
      </c>
      <c r="G38" s="24"/>
    </row>
    <row r="39" spans="1:7" ht="103.5">
      <c r="A39" s="363"/>
      <c r="B39" s="285">
        <v>4</v>
      </c>
      <c r="C39" s="286" t="s">
        <v>1480</v>
      </c>
      <c r="D39" s="276" t="s">
        <v>2157</v>
      </c>
      <c r="E39" s="275" t="s">
        <v>2104</v>
      </c>
      <c r="F39" s="275" t="s">
        <v>1481</v>
      </c>
      <c r="G39" s="24"/>
    </row>
    <row r="40" spans="1:7" ht="57.5">
      <c r="A40" s="363"/>
      <c r="B40" s="280">
        <v>4.01</v>
      </c>
      <c r="C40" s="286" t="s">
        <v>1480</v>
      </c>
      <c r="D40" s="276" t="s">
        <v>2159</v>
      </c>
      <c r="E40" s="275" t="s">
        <v>2116</v>
      </c>
      <c r="F40" s="275" t="s">
        <v>2120</v>
      </c>
      <c r="G40" s="24"/>
    </row>
    <row r="41" spans="1:7" ht="57.5">
      <c r="A41" s="363"/>
      <c r="B41" s="280" t="s">
        <v>2146</v>
      </c>
      <c r="C41" s="286" t="s">
        <v>1480</v>
      </c>
      <c r="D41" s="276" t="s">
        <v>2158</v>
      </c>
      <c r="E41" s="275" t="s">
        <v>2149</v>
      </c>
      <c r="F41" s="275" t="s">
        <v>2147</v>
      </c>
      <c r="G41" s="24"/>
    </row>
    <row r="42" spans="1:7" ht="57.5">
      <c r="A42" s="363"/>
      <c r="B42" s="280" t="s">
        <v>2173</v>
      </c>
      <c r="C42" s="286" t="s">
        <v>1480</v>
      </c>
      <c r="D42" s="276" t="s">
        <v>2178</v>
      </c>
      <c r="E42" s="275" t="s">
        <v>2148</v>
      </c>
      <c r="F42" s="275" t="s">
        <v>2174</v>
      </c>
      <c r="G42" s="24"/>
    </row>
    <row r="43" spans="1:7" ht="172.5">
      <c r="A43" s="363"/>
      <c r="B43" s="287">
        <v>4.0999999999999996</v>
      </c>
      <c r="C43" s="286" t="s">
        <v>2177</v>
      </c>
      <c r="D43" s="288">
        <v>42867</v>
      </c>
      <c r="E43" s="289" t="s">
        <v>2180</v>
      </c>
      <c r="F43" s="275" t="s">
        <v>2179</v>
      </c>
      <c r="G43" s="24"/>
    </row>
    <row r="44" spans="1:7" ht="103.5">
      <c r="A44" s="363"/>
      <c r="B44" s="287">
        <v>4.2</v>
      </c>
      <c r="C44" s="286" t="s">
        <v>2177</v>
      </c>
      <c r="D44" s="288">
        <v>42704</v>
      </c>
      <c r="E44" s="289" t="s">
        <v>2369</v>
      </c>
      <c r="F44" s="275" t="s">
        <v>2344</v>
      </c>
      <c r="G44" s="24"/>
    </row>
    <row r="45" spans="1:7" ht="207">
      <c r="A45" s="363"/>
      <c r="B45" s="290">
        <v>5</v>
      </c>
      <c r="C45" s="286" t="s">
        <v>2177</v>
      </c>
      <c r="D45" s="288">
        <v>42867</v>
      </c>
      <c r="E45" s="289" t="s">
        <v>12256</v>
      </c>
      <c r="F45" s="275" t="s">
        <v>11978</v>
      </c>
      <c r="G45" s="24"/>
    </row>
    <row r="46" spans="1:7" ht="57.5">
      <c r="A46" s="363"/>
      <c r="B46" s="287">
        <v>5.01</v>
      </c>
      <c r="C46" s="286" t="s">
        <v>2177</v>
      </c>
      <c r="D46" s="288">
        <v>42907</v>
      </c>
      <c r="E46" s="289" t="s">
        <v>14886</v>
      </c>
      <c r="F46" s="275" t="s">
        <v>11978</v>
      </c>
      <c r="G46" s="24"/>
    </row>
    <row r="47" spans="1:7" ht="92">
      <c r="A47" s="363"/>
      <c r="B47" s="287">
        <v>5.0999999999999996</v>
      </c>
      <c r="C47" s="286" t="s">
        <v>2177</v>
      </c>
      <c r="D47" s="288">
        <v>43070</v>
      </c>
      <c r="E47" s="289" t="s">
        <v>12456</v>
      </c>
      <c r="F47" s="275" t="s">
        <v>12457</v>
      </c>
      <c r="G47" s="24"/>
    </row>
    <row r="48" spans="1:7" ht="80.5">
      <c r="A48" s="363"/>
      <c r="B48" s="287">
        <v>5.1100000000000003</v>
      </c>
      <c r="C48" s="286" t="s">
        <v>12684</v>
      </c>
      <c r="D48" s="288">
        <v>43217</v>
      </c>
      <c r="E48" s="289" t="s">
        <v>12786</v>
      </c>
      <c r="F48" s="275" t="s">
        <v>12711</v>
      </c>
      <c r="G48" s="24"/>
    </row>
    <row r="49" spans="1:7" ht="80.5">
      <c r="A49" s="363"/>
      <c r="B49" s="287">
        <v>5.12</v>
      </c>
      <c r="C49" s="286" t="s">
        <v>12684</v>
      </c>
      <c r="D49" s="288">
        <v>43581</v>
      </c>
      <c r="E49" s="289" t="s">
        <v>12786</v>
      </c>
      <c r="F49" s="275" t="s">
        <v>13315</v>
      </c>
      <c r="G49" s="24"/>
    </row>
    <row r="50" spans="1:7" ht="115">
      <c r="A50" s="363"/>
      <c r="B50" s="290">
        <v>6</v>
      </c>
      <c r="C50" s="286" t="s">
        <v>12684</v>
      </c>
      <c r="D50" s="288">
        <v>43964</v>
      </c>
      <c r="E50" s="289" t="s">
        <v>13527</v>
      </c>
      <c r="F50" s="275" t="s">
        <v>13318</v>
      </c>
      <c r="G50" s="24"/>
    </row>
    <row r="51" spans="1:7" ht="57.5">
      <c r="A51" s="363"/>
      <c r="B51" s="287">
        <v>6.01</v>
      </c>
      <c r="C51" s="286" t="s">
        <v>12684</v>
      </c>
      <c r="D51" s="288">
        <v>43970</v>
      </c>
      <c r="E51" s="289" t="s">
        <v>14887</v>
      </c>
      <c r="F51" s="289" t="s">
        <v>13318</v>
      </c>
      <c r="G51" s="24"/>
    </row>
    <row r="52" spans="1:7" ht="57.5">
      <c r="A52" s="363"/>
      <c r="B52" s="287">
        <v>6.1</v>
      </c>
      <c r="C52" s="286" t="s">
        <v>12684</v>
      </c>
      <c r="D52" s="288">
        <v>44314</v>
      </c>
      <c r="E52" s="289" t="s">
        <v>14880</v>
      </c>
      <c r="F52" s="289" t="s">
        <v>14487</v>
      </c>
      <c r="G52" s="24"/>
    </row>
    <row r="53" spans="1:7" ht="57.5">
      <c r="A53" s="363"/>
      <c r="B53" s="287">
        <v>6.2</v>
      </c>
      <c r="C53" s="286" t="s">
        <v>12684</v>
      </c>
      <c r="D53" s="288">
        <v>44678</v>
      </c>
      <c r="E53" s="289" t="s">
        <v>14880</v>
      </c>
      <c r="F53" s="289" t="s">
        <v>14879</v>
      </c>
      <c r="G53" s="24"/>
    </row>
    <row r="54" spans="1:7" ht="57.5">
      <c r="A54" s="363"/>
      <c r="B54" s="287">
        <v>6.21</v>
      </c>
      <c r="C54" s="286" t="s">
        <v>12684</v>
      </c>
      <c r="D54" s="288">
        <v>44687</v>
      </c>
      <c r="E54" s="289" t="s">
        <v>14888</v>
      </c>
      <c r="F54" s="289" t="s">
        <v>14879</v>
      </c>
      <c r="G54" s="24"/>
    </row>
    <row r="55" spans="1:7" ht="57.5">
      <c r="A55" s="363"/>
      <c r="B55" s="287">
        <v>6.22</v>
      </c>
      <c r="C55" s="286" t="s">
        <v>12684</v>
      </c>
      <c r="D55" s="291">
        <v>44692</v>
      </c>
      <c r="E55" s="289" t="s">
        <v>14887</v>
      </c>
      <c r="F55" s="289" t="s">
        <v>14879</v>
      </c>
      <c r="G55" s="24"/>
    </row>
    <row r="56" spans="1:7" ht="80.5">
      <c r="A56" s="363"/>
      <c r="B56" s="290">
        <v>6.3</v>
      </c>
      <c r="C56" s="286" t="s">
        <v>12684</v>
      </c>
      <c r="D56" s="291">
        <v>45051</v>
      </c>
      <c r="E56" s="289" t="s">
        <v>15144</v>
      </c>
      <c r="F56" s="289" t="s">
        <v>14925</v>
      </c>
      <c r="G56" s="24"/>
    </row>
    <row r="57" spans="1:7" ht="57.5">
      <c r="A57" s="363"/>
      <c r="B57" s="287">
        <v>6.31</v>
      </c>
      <c r="C57" s="286" t="s">
        <v>12684</v>
      </c>
      <c r="D57" s="291">
        <v>45072</v>
      </c>
      <c r="E57" s="289" t="s">
        <v>15146</v>
      </c>
      <c r="F57" s="289" t="s">
        <v>14925</v>
      </c>
      <c r="G57" s="24"/>
    </row>
    <row r="58" spans="1:7" ht="57.5">
      <c r="A58" s="363"/>
      <c r="B58" s="290">
        <v>6.4</v>
      </c>
      <c r="C58" s="286" t="s">
        <v>12684</v>
      </c>
      <c r="D58" s="291">
        <v>45408</v>
      </c>
      <c r="E58" s="289" t="s">
        <v>15148</v>
      </c>
      <c r="F58" s="289" t="s">
        <v>15147</v>
      </c>
      <c r="G58" s="24"/>
    </row>
    <row r="59" spans="1:7" ht="57.5">
      <c r="A59" s="363"/>
      <c r="B59" s="290">
        <v>6.5</v>
      </c>
      <c r="C59" s="286" t="s">
        <v>12684</v>
      </c>
      <c r="D59" s="291">
        <v>45772</v>
      </c>
      <c r="E59" s="289" t="s">
        <v>15217</v>
      </c>
      <c r="F59" s="289" t="s">
        <v>15259</v>
      </c>
      <c r="G59" s="24"/>
    </row>
    <row r="60" spans="1:7" ht="80.5">
      <c r="A60" s="363"/>
      <c r="B60" s="290">
        <v>6.6</v>
      </c>
      <c r="C60" s="286" t="s">
        <v>12684</v>
      </c>
      <c r="D60" s="291">
        <v>46129</v>
      </c>
      <c r="E60" s="289" t="s">
        <v>15870</v>
      </c>
      <c r="F60" s="292" t="s">
        <v>15352</v>
      </c>
      <c r="G60" s="24"/>
    </row>
    <row r="61" spans="1:7" ht="14" thickBot="1">
      <c r="A61" s="364"/>
      <c r="B61" s="365" t="str">
        <f ca="1">OFFSET(L!$C$1,MATCH("General"&amp;"Cpy",L!$A:$A,0)-1,SL,,)</f>
        <v>© 2026 Responsible Minerals Initiative. All rights reserved.</v>
      </c>
      <c r="C61" s="365"/>
      <c r="D61" s="365"/>
      <c r="E61" s="365"/>
      <c r="F61" s="365"/>
      <c r="G61" s="25"/>
    </row>
    <row r="62" spans="1:7" ht="14"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 ref="C26:C36"/>
    <mergeCell ref="B26:B36"/>
    <mergeCell ref="B22:B24"/>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topLeftCell="A72" zoomScalePageLayoutView="60" workbookViewId="0"/>
  </sheetViews>
  <sheetFormatPr baseColWidth="10" defaultColWidth="8.84375" defaultRowHeight="13.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5"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5"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45">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5"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4"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5"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5"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60">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95">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5" customHeight="1">
      <c r="A52" s="99" t="str">
        <f ca="1">OFFSET(L!$C$1,MATCH("Instructions"&amp;ADDRESS(ROW(),COLUMN(),4),L!$A:$A,0)-1,SL,,)</f>
        <v>2. Metal (*)   -   Use the pull down menu to select the metal for which you are entering smelter information.  This field is mandatory.</v>
      </c>
      <c r="B52" s="97"/>
    </row>
    <row r="53" spans="1:2" ht="79"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95">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4"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5"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5"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baseColWidth="10" defaultColWidth="8.84375" defaultRowHeight="13.5"/>
  <cols>
    <col min="1" max="1" width="1.61328125" customWidth="1"/>
    <col min="2" max="2" width="35.61328125" customWidth="1"/>
    <col min="3" max="3" width="105.61328125" customWidth="1"/>
    <col min="4" max="5" width="1.61328125" customWidth="1"/>
    <col min="6" max="6" width="4.61328125" customWidth="1"/>
    <col min="7" max="7" width="4.84375" customWidth="1"/>
  </cols>
  <sheetData>
    <row r="1" spans="1:5" ht="14" thickTop="1">
      <c r="A1" s="384"/>
      <c r="B1" s="385"/>
      <c r="C1" s="385"/>
      <c r="D1" s="386"/>
    </row>
    <row r="2" spans="1:5" ht="71.25" customHeight="1">
      <c r="A2" s="71"/>
      <c r="B2" s="134" t="str">
        <f ca="1">OFFSET(L!$C$1,MATCH("Definitions"&amp;ADDRESS(ROW(),COLUMN(),4),L!$A:$A,0)-1,SL,,)</f>
        <v>ITEM</v>
      </c>
      <c r="C2" s="134" t="str">
        <f ca="1">OFFSET(L!$C$1,MATCH("Definitions"&amp;ADDRESS(ROW(),COLUMN(),4),L!$A:$A,0)-1,SL,,)</f>
        <v>DEFINITION</v>
      </c>
      <c r="D2" s="388"/>
      <c r="E2" s="98"/>
    </row>
    <row r="3" spans="1:5" ht="64" customHeight="1">
      <c r="A3" s="71"/>
      <c r="B3" s="60" t="str">
        <f ca="1">OFFSET(L!$C$1,MATCH("Definitions"&amp;ADDRESS(ROW(),COLUMN(),4),L!$A:$A,0)-1,SL,,)</f>
        <v>3TG</v>
      </c>
      <c r="C3" s="60" t="str">
        <f ca="1">OFFSET(L!$C$1,MATCH("Definitions"&amp;ADDRESS(ROW(),COLUMN(),4),L!$A:$A,0)-1,SL,,)</f>
        <v>Tantalum, tin, tungsten, gold</v>
      </c>
      <c r="D3" s="388"/>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88"/>
      <c r="E4" s="97"/>
    </row>
    <row r="5" spans="1:5" ht="75">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88"/>
      <c r="E5" s="97"/>
    </row>
    <row r="6" spans="1:5" ht="151.4"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88"/>
      <c r="E6" s="97" t="s">
        <v>1267</v>
      </c>
    </row>
    <row r="7" spans="1:5" ht="105.65"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88"/>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88"/>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88"/>
      <c r="E9" s="97" t="s">
        <v>1267</v>
      </c>
    </row>
    <row r="10" spans="1:5" ht="45">
      <c r="A10" s="71"/>
      <c r="B10" s="60" t="str">
        <f ca="1">OFFSET(L!$C$1,MATCH("Definitions"&amp;ADDRESS(ROW(),COLUMN(),4),L!$A:$A,0)-1,SL,,)</f>
        <v>DRC</v>
      </c>
      <c r="C10" s="60" t="str">
        <f ca="1">OFFSET(L!$C$1,MATCH("Definitions"&amp;ADDRESS(ROW(),COLUMN(),4),L!$A:$A,0)-1,SL,,)</f>
        <v>Democratic Republic of Congo</v>
      </c>
      <c r="D10" s="388"/>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88"/>
      <c r="E11" s="97" t="s">
        <v>1266</v>
      </c>
    </row>
    <row r="12" spans="1:5" ht="75">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88"/>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88"/>
      <c r="E13" s="97" t="s">
        <v>1268</v>
      </c>
    </row>
    <row r="14" spans="1:5" ht="300">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88"/>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88"/>
      <c r="E15" s="97" t="s">
        <v>1266</v>
      </c>
    </row>
    <row r="16" spans="1:5" ht="75">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88"/>
      <c r="E16" s="97" t="s">
        <v>1266</v>
      </c>
    </row>
    <row r="17" spans="1:5" ht="255">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88"/>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88"/>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88"/>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88"/>
      <c r="E20" s="97"/>
    </row>
    <row r="21" spans="1:5" ht="15">
      <c r="A21" s="71"/>
      <c r="B21" s="60" t="str">
        <f ca="1">OFFSET(L!$C$1,MATCH("Definitions"&amp;ADDRESS(ROW(),COLUMN(),4),L!$A:$A,0)-1,SL,,)</f>
        <v>RBA</v>
      </c>
      <c r="C21" s="60" t="str">
        <f ca="1">OFFSET(L!$C$1,MATCH("Definitions"&amp;ADDRESS(ROW(),COLUMN(),4),L!$A:$A,0)-1,SL,,)</f>
        <v>Responsible Business Alliance (www.responsiblebusiness.org)</v>
      </c>
      <c r="D21" s="388"/>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88"/>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88"/>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88"/>
      <c r="E24" s="97"/>
    </row>
    <row r="25" spans="1:5" ht="177.65"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88"/>
      <c r="E25" s="97" t="s">
        <v>1266</v>
      </c>
    </row>
    <row r="26" spans="1:5" ht="75">
      <c r="A26" s="71"/>
      <c r="B26" s="60" t="str">
        <f ca="1">OFFSET(L!$C$1,MATCH("Definitions"&amp;ADDRESS(ROW(),COLUMN(),4),L!$A:$A,0)-1,SL,,)</f>
        <v>SEC</v>
      </c>
      <c r="C26" s="60" t="str">
        <f ca="1">OFFSET(L!$C$1,MATCH("Definitions"&amp;ADDRESS(ROW(),COLUMN(),4),L!$A:$A,0)-1,SL,,)</f>
        <v>U.S. Securities and Exchange Commission (www.sec.gov)</v>
      </c>
      <c r="D26" s="388"/>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88"/>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88"/>
      <c r="E28" s="97" t="s">
        <v>1267</v>
      </c>
    </row>
    <row r="29" spans="1:5" ht="105">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88"/>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88"/>
      <c r="E30" s="97" t="s">
        <v>1269</v>
      </c>
    </row>
    <row r="31" spans="1:5" ht="133"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88"/>
      <c r="E31" s="97"/>
    </row>
    <row r="32" spans="1:5" ht="15">
      <c r="A32" s="71"/>
      <c r="B32" s="387" t="str">
        <f ca="1">OFFSET(L!$C$1,MATCH("General"&amp;"Cpy",L!$A:$A,0)-1,SL,,)</f>
        <v>© 2026 Responsible Minerals Initiative. All rights reserved.</v>
      </c>
      <c r="C32" s="387"/>
      <c r="D32" s="388"/>
      <c r="E32" s="97"/>
    </row>
    <row r="33" spans="1:4" ht="14" thickBot="1">
      <c r="A33" s="72"/>
      <c r="B33" s="146"/>
      <c r="C33" s="146"/>
      <c r="D33" s="389"/>
    </row>
    <row r="34" spans="1:4" ht="14"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85" zoomScaleNormal="85" zoomScalePageLayoutView="70" workbookViewId="0">
      <selection activeCell="D2" sqref="D2:J2"/>
    </sheetView>
  </sheetViews>
  <sheetFormatPr baseColWidth="10" defaultColWidth="8.84375" defaultRowHeight="13.5"/>
  <cols>
    <col min="1" max="1" width="1.84375" customWidth="1"/>
    <col min="2" max="2" width="83.15234375" customWidth="1"/>
    <col min="3" max="3" width="1.61328125" customWidth="1"/>
    <col min="4" max="5" width="16.61328125" customWidth="1"/>
    <col min="6" max="6" width="1.61328125" customWidth="1"/>
    <col min="7" max="9" width="16.61328125" customWidth="1"/>
    <col min="10" max="10" width="17.84375" customWidth="1"/>
    <col min="11" max="11" width="1.61328125" customWidth="1"/>
    <col min="12" max="12" width="3.61328125" hidden="1" customWidth="1"/>
    <col min="13" max="15" width="4.84375" hidden="1" customWidth="1"/>
    <col min="16" max="24" width="9.15234375" hidden="1" customWidth="1"/>
    <col min="25" max="25" width="8.84375" hidden="1" customWidth="1"/>
  </cols>
  <sheetData>
    <row r="1" spans="1:34" ht="15.5" thickTop="1">
      <c r="A1" s="314"/>
      <c r="B1" s="315"/>
      <c r="C1" s="315"/>
      <c r="D1" s="315"/>
      <c r="E1" s="315"/>
      <c r="F1" s="315"/>
      <c r="G1" s="315"/>
      <c r="H1" s="315"/>
      <c r="I1" s="315"/>
      <c r="J1" s="315"/>
      <c r="K1" s="316"/>
      <c r="L1" s="97"/>
      <c r="P1" s="2"/>
      <c r="Q1" s="2"/>
      <c r="R1" s="2"/>
      <c r="S1" s="2"/>
      <c r="T1" s="2"/>
      <c r="U1" s="2"/>
      <c r="V1" s="2"/>
      <c r="W1" s="2"/>
      <c r="X1" s="2"/>
      <c r="Y1" s="2"/>
      <c r="Z1" s="2"/>
      <c r="AA1" s="2"/>
      <c r="AB1" s="2"/>
      <c r="AC1" s="2"/>
      <c r="AD1" s="2"/>
      <c r="AE1" s="2"/>
      <c r="AF1" s="2"/>
      <c r="AG1" s="2"/>
      <c r="AH1" s="2"/>
    </row>
    <row r="2" spans="1:34" ht="82.4" customHeight="1">
      <c r="A2" s="31"/>
      <c r="B2" s="133"/>
      <c r="C2" s="32"/>
      <c r="D2" s="317" t="str">
        <f ca="1">OFFSET(L!$C$1,MATCH("Declaration"&amp;ADDRESS(ROW(),COLUMN(),4),L!$A:$A,0)-1,SL,,)</f>
        <v>Conflict Minerals Reporting Template (CMRT)</v>
      </c>
      <c r="E2" s="318"/>
      <c r="F2" s="318"/>
      <c r="G2" s="318"/>
      <c r="H2" s="318"/>
      <c r="I2" s="318"/>
      <c r="J2" s="319"/>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30"/>
      <c r="G3" s="330"/>
      <c r="H3" s="330"/>
      <c r="I3" s="145"/>
      <c r="J3" s="135" t="s">
        <v>15370</v>
      </c>
      <c r="K3" s="33"/>
      <c r="L3" s="97"/>
      <c r="P3" s="42">
        <f>MATCH($D$3,LN,0)</f>
        <v>1</v>
      </c>
    </row>
    <row r="4" spans="1:34" ht="15">
      <c r="A4" s="31"/>
      <c r="B4" s="326" t="str">
        <f ca="1">OFFSET(L!$C$1,MATCH("Declaration"&amp;ADDRESS(ROW(),COLUMN(),4),L!$A:$A,0)-1,SL,,)</f>
        <v>The purpose of this document is to collect sourcing information on tin, tantalum, tungsten and gold used in products</v>
      </c>
      <c r="C4" s="326"/>
      <c r="D4" s="326"/>
      <c r="E4" s="326"/>
      <c r="F4" s="326"/>
      <c r="G4" s="326"/>
      <c r="H4" s="326"/>
      <c r="I4" s="331" t="str">
        <f ca="1">OFFSET(L!$C$1,MATCH("Declaration"&amp;ADDRESS(ROW(),COLUMN(),4),L!$A:$A,0)-1,SL,,)</f>
        <v>Link to Terms &amp; Conditions</v>
      </c>
      <c r="J4" s="331"/>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26" t="str">
        <f ca="1">OFFSET(L!$C$1,MATCH("Declaration"&amp;ADDRESS(ROW(),COLUMN(),4),L!$A:$A,0)-1,SL,,)</f>
        <v>Mandatory fields are noted with an asterisk (*).  Consult the instructions tab for guidance on how to answer each question.</v>
      </c>
      <c r="C6" s="326"/>
      <c r="D6" s="326"/>
      <c r="E6" s="326"/>
      <c r="F6" s="326"/>
      <c r="G6" s="326"/>
      <c r="H6" s="326"/>
      <c r="I6" s="326"/>
      <c r="J6" s="326"/>
      <c r="K6" s="33"/>
      <c r="L6" s="112" t="s">
        <v>428</v>
      </c>
      <c r="P6" s="2"/>
      <c r="Q6" s="2"/>
      <c r="R6" s="2"/>
      <c r="S6" s="2"/>
      <c r="T6" s="2"/>
      <c r="U6" s="2"/>
      <c r="V6" s="2"/>
      <c r="W6" s="2"/>
      <c r="X6" s="2"/>
      <c r="Y6" s="2"/>
      <c r="Z6" s="2"/>
      <c r="AA6" s="2"/>
      <c r="AB6" s="2"/>
      <c r="AC6" s="2"/>
      <c r="AD6" s="2"/>
      <c r="AE6" s="2"/>
      <c r="AF6" s="2"/>
      <c r="AG6" s="2"/>
      <c r="AH6" s="2"/>
    </row>
    <row r="7" spans="1:34" ht="37" customHeight="1">
      <c r="A7" s="31"/>
      <c r="B7" s="335" t="str">
        <f ca="1">OFFSET(L!$C$1,MATCH("Declaration"&amp;ADDRESS(ROW(),COLUMN(),4),L!$A:$A,0)-1,SL,,)</f>
        <v>Company Information</v>
      </c>
      <c r="C7" s="335"/>
      <c r="D7" s="335"/>
      <c r="E7" s="335"/>
      <c r="F7" s="335"/>
      <c r="G7" s="335"/>
      <c r="H7" s="335"/>
      <c r="I7" s="335"/>
      <c r="J7" s="335"/>
      <c r="K7" s="33"/>
      <c r="L7" s="112"/>
      <c r="P7" s="2"/>
      <c r="Q7" s="2"/>
      <c r="R7" s="2"/>
      <c r="S7" s="2"/>
      <c r="T7" s="2"/>
      <c r="U7" s="2"/>
      <c r="V7" s="2"/>
      <c r="W7" s="2"/>
      <c r="X7" s="2"/>
      <c r="Y7" s="2"/>
      <c r="Z7" s="2"/>
      <c r="AA7" s="2"/>
      <c r="AB7" s="2"/>
      <c r="AC7" s="2"/>
      <c r="AD7" s="2"/>
      <c r="AE7" s="2"/>
      <c r="AF7" s="2"/>
      <c r="AG7" s="2"/>
      <c r="AH7" s="2"/>
    </row>
    <row r="8" spans="1:34" ht="15">
      <c r="A8" s="35"/>
      <c r="B8" s="70" t="str">
        <f ca="1">OFFSET(L!$C$1,MATCH("Declaration"&amp;ADDRESS(ROW(),COLUMN(),4),L!$A:$A,0)-1,SL,,)</f>
        <v>Company Name (*):</v>
      </c>
      <c r="C8" s="73"/>
      <c r="D8" s="320" t="s">
        <v>15879</v>
      </c>
      <c r="E8" s="321"/>
      <c r="F8" s="321"/>
      <c r="G8" s="321"/>
      <c r="H8" s="321"/>
      <c r="I8" s="321"/>
      <c r="J8" s="322"/>
      <c r="K8" s="36"/>
      <c r="L8" s="112"/>
      <c r="P8" s="2"/>
      <c r="Q8" s="2"/>
      <c r="R8" s="2"/>
      <c r="S8" s="2"/>
      <c r="T8" s="2"/>
      <c r="U8" s="2"/>
      <c r="V8" s="2"/>
      <c r="W8" s="2"/>
      <c r="X8" s="2"/>
      <c r="Y8" s="2"/>
      <c r="Z8" s="2"/>
      <c r="AA8" s="2"/>
      <c r="AB8" s="2"/>
      <c r="AC8" s="2"/>
      <c r="AD8" s="2"/>
      <c r="AE8" s="2"/>
      <c r="AF8" s="2"/>
      <c r="AG8" s="2"/>
      <c r="AH8" s="2"/>
    </row>
    <row r="9" spans="1:34" ht="15">
      <c r="A9" s="35"/>
      <c r="B9" s="70" t="str">
        <f ca="1">OFFSET(L!$C$1,MATCH("Declaration"&amp;ADDRESS(ROW(),COLUMN(),4),L!$A:$A,0)-1,SL,,)</f>
        <v>Declaration Scope or Class (*):</v>
      </c>
      <c r="C9" s="73"/>
      <c r="D9" s="332" t="s">
        <v>479</v>
      </c>
      <c r="E9" s="333"/>
      <c r="F9" s="333"/>
      <c r="G9" s="334"/>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5" customHeight="1">
      <c r="A10" s="35"/>
      <c r="B10" s="336" t="str">
        <f ca="1">OFFSET(L!$C$1,MATCH("Declaration"&amp;ADDRESS(ROW(),COLUMN(),4)&amp;LEFT($D$9,1),L!$A:$A,0)-1,SL,,)</f>
        <v>Description of Scope:</v>
      </c>
      <c r="C10" s="119"/>
      <c r="D10" s="327"/>
      <c r="E10" s="328"/>
      <c r="F10" s="328"/>
      <c r="G10" s="328"/>
      <c r="H10" s="328"/>
      <c r="I10" s="328"/>
      <c r="J10" s="329"/>
      <c r="K10" s="33"/>
      <c r="L10" s="112"/>
      <c r="Q10" s="2"/>
      <c r="R10" s="2"/>
      <c r="S10" s="2"/>
      <c r="T10" s="2"/>
      <c r="U10" s="2"/>
      <c r="V10" s="2"/>
      <c r="W10" s="2"/>
      <c r="X10" s="2"/>
      <c r="Y10" s="2"/>
      <c r="Z10" s="2"/>
      <c r="AA10" s="2"/>
      <c r="AB10" s="2"/>
      <c r="AC10" s="2"/>
      <c r="AD10" s="2"/>
      <c r="AE10" s="2"/>
      <c r="AF10" s="2"/>
      <c r="AG10" s="2"/>
      <c r="AH10" s="2"/>
    </row>
    <row r="11" spans="1:34" ht="15">
      <c r="A11" s="35"/>
      <c r="B11" s="337"/>
      <c r="C11" s="119"/>
      <c r="D11" s="343" t="str">
        <f ca="1">IF(D9=Q9,OFFSET(L!$C$1,MATCH("Declaration"&amp;ADDRESS(ROW(),COLUMN(),4),L!$A:$A,0)-1,SL,,),"")</f>
        <v/>
      </c>
      <c r="E11" s="344"/>
      <c r="F11" s="344"/>
      <c r="G11" s="344"/>
      <c r="H11" s="344"/>
      <c r="I11" s="344"/>
      <c r="J11" s="345"/>
      <c r="K11" s="33"/>
      <c r="L11" s="112"/>
      <c r="Q11" s="2"/>
      <c r="R11" s="2"/>
      <c r="S11" s="2"/>
      <c r="T11" s="2"/>
      <c r="U11" s="2"/>
      <c r="V11" s="2"/>
      <c r="W11" s="2"/>
      <c r="X11" s="2"/>
      <c r="Y11" s="2"/>
      <c r="Z11" s="2"/>
      <c r="AA11" s="2"/>
      <c r="AB11" s="2"/>
      <c r="AC11" s="2"/>
      <c r="AD11" s="2"/>
      <c r="AE11" s="2"/>
      <c r="AF11" s="2"/>
      <c r="AG11" s="2"/>
      <c r="AH11" s="2"/>
    </row>
    <row r="12" spans="1:34" ht="15">
      <c r="A12" s="35"/>
      <c r="B12" s="37" t="str">
        <f ca="1">OFFSET(L!$C$1,MATCH("Declaration"&amp;ADDRESS(ROW(),COLUMN(),4),L!$A:$A,0)-1,SL,,)</f>
        <v>Company Unique ID:</v>
      </c>
      <c r="C12" s="74"/>
      <c r="D12" s="323"/>
      <c r="E12" s="324"/>
      <c r="F12" s="324"/>
      <c r="G12" s="324"/>
      <c r="H12" s="324"/>
      <c r="I12" s="324"/>
      <c r="J12" s="325"/>
      <c r="K12" s="33"/>
      <c r="L12" s="112"/>
      <c r="Q12" s="2"/>
      <c r="R12" s="2"/>
      <c r="S12" s="2"/>
      <c r="T12" s="2"/>
      <c r="U12" s="2"/>
      <c r="V12" s="2"/>
      <c r="W12" s="2"/>
      <c r="X12" s="2"/>
      <c r="Y12" s="2"/>
      <c r="Z12" s="2"/>
      <c r="AA12" s="2"/>
      <c r="AB12" s="2"/>
      <c r="AC12" s="2"/>
      <c r="AD12" s="2"/>
      <c r="AE12" s="2"/>
      <c r="AF12" s="2"/>
      <c r="AG12" s="2"/>
      <c r="AH12" s="2"/>
    </row>
    <row r="13" spans="1:34" ht="15">
      <c r="A13" s="35"/>
      <c r="B13" s="37" t="str">
        <f ca="1">OFFSET(L!$C$1,MATCH("Declaration"&amp;ADDRESS(ROW(),COLUMN(),4),L!$A:$A,0)-1,SL,,)</f>
        <v>Company Unique ID Authority:</v>
      </c>
      <c r="C13" s="74"/>
      <c r="D13" s="323" t="s">
        <v>16504</v>
      </c>
      <c r="E13" s="324"/>
      <c r="F13" s="324"/>
      <c r="G13" s="324"/>
      <c r="H13" s="324"/>
      <c r="I13" s="324"/>
      <c r="J13" s="325"/>
      <c r="K13" s="33"/>
      <c r="L13" s="112"/>
      <c r="Q13" s="2"/>
      <c r="R13" s="2"/>
      <c r="S13" s="2"/>
      <c r="T13" s="2"/>
      <c r="U13" s="2"/>
      <c r="V13" s="2"/>
      <c r="W13" s="2"/>
      <c r="X13" s="2"/>
      <c r="Y13" s="2"/>
      <c r="Z13" s="2"/>
      <c r="AA13" s="2"/>
      <c r="AB13" s="2"/>
      <c r="AC13" s="2"/>
      <c r="AD13" s="2"/>
      <c r="AE13" s="2"/>
      <c r="AF13" s="2"/>
      <c r="AG13" s="2"/>
      <c r="AH13" s="2"/>
    </row>
    <row r="14" spans="1:34" ht="15">
      <c r="A14" s="35"/>
      <c r="B14" s="37" t="str">
        <f ca="1">OFFSET(L!$C$1,MATCH("Declaration"&amp;ADDRESS(ROW(),COLUMN(),4),L!$A:$A,0)-1,SL,,)</f>
        <v>Address:</v>
      </c>
      <c r="C14" s="74"/>
      <c r="D14" s="323" t="s">
        <v>15880</v>
      </c>
      <c r="E14" s="324"/>
      <c r="F14" s="324"/>
      <c r="G14" s="324"/>
      <c r="H14" s="324"/>
      <c r="I14" s="324"/>
      <c r="J14" s="325"/>
      <c r="K14" s="33"/>
      <c r="L14" s="112"/>
      <c r="Q14" s="2"/>
      <c r="R14" s="2"/>
      <c r="S14" s="2"/>
      <c r="T14" s="2"/>
      <c r="U14" s="2"/>
      <c r="V14" s="2"/>
      <c r="W14" s="2"/>
      <c r="X14" s="2"/>
      <c r="Y14" s="2"/>
      <c r="Z14" s="2"/>
      <c r="AA14" s="2"/>
      <c r="AB14" s="2"/>
      <c r="AC14" s="2"/>
      <c r="AD14" s="2"/>
      <c r="AE14" s="2"/>
      <c r="AF14" s="2"/>
      <c r="AG14" s="2"/>
      <c r="AH14" s="2"/>
    </row>
    <row r="15" spans="1:34" ht="15">
      <c r="A15" s="35"/>
      <c r="B15" s="37" t="str">
        <f ca="1">OFFSET(L!$C$1,MATCH("Declaration"&amp;ADDRESS(ROW(),COLUMN(),4),L!$A:$A,0)-1,SL,,)</f>
        <v>Contact Name (*):</v>
      </c>
      <c r="C15" s="74"/>
      <c r="D15" s="323" t="s">
        <v>16502</v>
      </c>
      <c r="E15" s="324"/>
      <c r="F15" s="324"/>
      <c r="G15" s="324"/>
      <c r="H15" s="324"/>
      <c r="I15" s="324"/>
      <c r="J15" s="325"/>
      <c r="K15" s="33"/>
      <c r="L15" s="112"/>
      <c r="Q15" s="2"/>
      <c r="R15" s="2"/>
      <c r="S15" s="2"/>
      <c r="T15" s="2"/>
      <c r="U15" s="2"/>
      <c r="V15" s="2"/>
      <c r="W15" s="2"/>
      <c r="X15" s="2"/>
      <c r="Y15" s="2"/>
      <c r="Z15" s="2"/>
      <c r="AA15" s="2"/>
      <c r="AB15" s="2"/>
      <c r="AC15" s="2"/>
      <c r="AD15" s="2"/>
      <c r="AE15" s="2"/>
      <c r="AF15" s="2"/>
      <c r="AG15" s="2"/>
      <c r="AH15" s="2"/>
    </row>
    <row r="16" spans="1:34" ht="15">
      <c r="A16" s="35"/>
      <c r="B16" s="37" t="str">
        <f ca="1">OFFSET(L!$C$1,MATCH("Declaration"&amp;ADDRESS(ROW(),COLUMN(),4),L!$A:$A,0)-1,SL,,)</f>
        <v>Email – Contact (*):</v>
      </c>
      <c r="C16" s="74"/>
      <c r="D16" s="338" t="s">
        <v>16503</v>
      </c>
      <c r="E16" s="339"/>
      <c r="F16" s="339"/>
      <c r="G16" s="339"/>
      <c r="H16" s="339"/>
      <c r="I16" s="339"/>
      <c r="J16" s="340"/>
      <c r="K16" s="33"/>
      <c r="L16" s="112"/>
      <c r="Q16" s="2"/>
      <c r="R16" s="2"/>
      <c r="S16" s="2"/>
      <c r="T16" s="2"/>
      <c r="U16" s="2"/>
      <c r="V16" s="2"/>
      <c r="W16" s="2"/>
      <c r="X16" s="2"/>
      <c r="Y16" s="2"/>
      <c r="Z16" s="2"/>
      <c r="AA16" s="2"/>
      <c r="AB16" s="2"/>
      <c r="AC16" s="2"/>
      <c r="AD16" s="2"/>
      <c r="AE16" s="2"/>
      <c r="AF16" s="2"/>
      <c r="AG16" s="2"/>
      <c r="AH16" s="2"/>
    </row>
    <row r="17" spans="1:34" ht="15">
      <c r="A17" s="35"/>
      <c r="B17" s="37" t="str">
        <f ca="1">OFFSET(L!$C$1,MATCH("Declaration"&amp;ADDRESS(ROW(),COLUMN(),4),L!$A:$A,0)-1,SL,,)</f>
        <v>Phone – Contact (*):</v>
      </c>
      <c r="C17" s="74"/>
      <c r="D17" s="323" t="s">
        <v>16505</v>
      </c>
      <c r="E17" s="324"/>
      <c r="F17" s="324"/>
      <c r="G17" s="324"/>
      <c r="H17" s="324"/>
      <c r="I17" s="324"/>
      <c r="J17" s="325"/>
      <c r="K17" s="33"/>
      <c r="L17" s="112"/>
      <c r="Q17" s="2"/>
      <c r="R17" s="2"/>
      <c r="S17" s="2"/>
      <c r="T17" s="2"/>
      <c r="U17" s="2"/>
      <c r="V17" s="2"/>
      <c r="W17" s="2"/>
      <c r="X17" s="2"/>
      <c r="Y17" s="2"/>
      <c r="Z17" s="2"/>
      <c r="AA17" s="2"/>
      <c r="AB17" s="2"/>
      <c r="AC17" s="2"/>
      <c r="AD17" s="2"/>
      <c r="AE17" s="2"/>
      <c r="AF17" s="2"/>
      <c r="AG17" s="2"/>
      <c r="AH17" s="2"/>
    </row>
    <row r="18" spans="1:34" ht="23">
      <c r="A18" s="35"/>
      <c r="B18" s="37" t="str">
        <f ca="1">OFFSET(L!$C$1,MATCH("Declaration"&amp;ADDRESS(ROW(),COLUMN(),4),L!$A:$A,0)-1,SL,,)</f>
        <v>Authorizer (*):</v>
      </c>
      <c r="C18" s="74"/>
      <c r="D18" s="356" t="s">
        <v>15881</v>
      </c>
      <c r="E18" s="357"/>
      <c r="F18" s="357"/>
      <c r="G18" s="357"/>
      <c r="H18" s="357"/>
      <c r="I18" s="357"/>
      <c r="J18" s="358"/>
      <c r="K18" s="33"/>
      <c r="L18" s="107"/>
      <c r="Q18" s="2"/>
      <c r="R18" s="2"/>
      <c r="S18" s="2"/>
      <c r="T18" s="2"/>
      <c r="U18" s="2"/>
      <c r="V18" s="2"/>
      <c r="W18" s="2"/>
      <c r="X18" s="2"/>
      <c r="Y18" s="2"/>
      <c r="Z18" s="2"/>
      <c r="AA18" s="2"/>
      <c r="AB18" s="2"/>
      <c r="AC18" s="2"/>
      <c r="AD18" s="2"/>
      <c r="AE18" s="2"/>
      <c r="AF18" s="2"/>
      <c r="AG18" s="2"/>
      <c r="AH18" s="2"/>
    </row>
    <row r="19" spans="1:34" ht="23">
      <c r="A19" s="35"/>
      <c r="B19" s="37" t="str">
        <f ca="1">OFFSET(L!$C$1,MATCH("Declaration"&amp;ADDRESS(ROW(),COLUMN(),4),L!$A:$A,0)-1,SL,,)</f>
        <v>Title - Authorizer:</v>
      </c>
      <c r="C19" s="74"/>
      <c r="D19" s="323" t="s">
        <v>16506</v>
      </c>
      <c r="E19" s="324"/>
      <c r="F19" s="324"/>
      <c r="G19" s="324"/>
      <c r="H19" s="324"/>
      <c r="I19" s="324"/>
      <c r="J19" s="325"/>
      <c r="K19" s="33"/>
      <c r="L19" s="107"/>
      <c r="P19" s="2"/>
      <c r="Q19" s="2"/>
      <c r="R19" s="2"/>
      <c r="S19" s="2"/>
      <c r="T19" s="2"/>
      <c r="U19" s="2"/>
      <c r="V19" s="2"/>
      <c r="W19" s="2"/>
      <c r="X19" s="2"/>
      <c r="Y19" s="2"/>
      <c r="Z19" s="2"/>
      <c r="AA19" s="2"/>
      <c r="AB19" s="2"/>
      <c r="AC19" s="2"/>
      <c r="AD19" s="2"/>
      <c r="AE19" s="2"/>
      <c r="AF19" s="2"/>
      <c r="AG19" s="2"/>
      <c r="AH19" s="2"/>
    </row>
    <row r="20" spans="1:34" ht="23">
      <c r="A20" s="35"/>
      <c r="B20" s="37" t="str">
        <f ca="1">OFFSET(L!$C$1,MATCH("Declaration"&amp;ADDRESS(ROW(),COLUMN(),4),L!$A:$A,0)-1,SL,,)</f>
        <v>Email - Authorizer (*):</v>
      </c>
      <c r="C20" s="74"/>
      <c r="D20" s="338" t="s">
        <v>15882</v>
      </c>
      <c r="E20" s="339"/>
      <c r="F20" s="339"/>
      <c r="G20" s="339"/>
      <c r="H20" s="339"/>
      <c r="I20" s="339"/>
      <c r="J20" s="340"/>
      <c r="K20" s="33"/>
      <c r="L20" s="107"/>
      <c r="P20" s="2"/>
      <c r="Q20" s="2"/>
      <c r="R20" s="2"/>
      <c r="S20" s="2"/>
      <c r="T20" s="2"/>
      <c r="U20" s="2"/>
      <c r="V20" s="2"/>
      <c r="W20" s="2"/>
      <c r="X20" s="2"/>
      <c r="Y20" s="2"/>
      <c r="Z20" s="2"/>
      <c r="AA20" s="2"/>
      <c r="AB20" s="2"/>
      <c r="AC20" s="2"/>
      <c r="AD20" s="2"/>
      <c r="AE20" s="2"/>
      <c r="AF20" s="2"/>
      <c r="AG20" s="2"/>
      <c r="AH20" s="2"/>
    </row>
    <row r="21" spans="1:34" ht="15">
      <c r="A21" s="35"/>
      <c r="B21" s="37" t="str">
        <f ca="1">OFFSET(L!$C$1,MATCH("Declaration"&amp;ADDRESS(ROW(),COLUMN(),4),L!$A:$A,0)-1,SL,,)</f>
        <v>Phone - Authorizer:</v>
      </c>
      <c r="C21" s="130"/>
      <c r="D21" s="296" t="s">
        <v>15883</v>
      </c>
      <c r="E21" s="297"/>
      <c r="F21" s="297"/>
      <c r="G21" s="297"/>
      <c r="H21" s="297"/>
      <c r="I21" s="297"/>
      <c r="J21" s="298"/>
      <c r="K21" s="33"/>
      <c r="L21" s="112"/>
      <c r="P21" s="2"/>
      <c r="Q21" s="2"/>
      <c r="R21" s="2"/>
      <c r="S21" s="2"/>
      <c r="T21" s="2"/>
      <c r="U21" s="2"/>
      <c r="V21" s="2"/>
      <c r="W21" s="2"/>
      <c r="X21" s="2"/>
      <c r="Y21" s="2"/>
      <c r="Z21" s="2"/>
      <c r="AA21" s="2"/>
      <c r="AB21" s="2"/>
      <c r="AC21" s="2"/>
      <c r="AD21" s="2"/>
      <c r="AE21" s="2"/>
      <c r="AF21" s="2"/>
      <c r="AG21" s="2"/>
      <c r="AH21" s="2"/>
    </row>
    <row r="22" spans="1:34" ht="17.5">
      <c r="A22" s="35"/>
      <c r="B22" s="37" t="str">
        <f ca="1">OFFSET(L!$C$1,MATCH("Declaration"&amp;ADDRESS(ROW(),COLUMN(),4),L!$A:$A,0)-1,SL,,)</f>
        <v>Effective Date (*):</v>
      </c>
      <c r="C22" s="75"/>
      <c r="D22" s="301">
        <v>46321</v>
      </c>
      <c r="E22" s="302"/>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7.5">
      <c r="A23" s="38"/>
      <c r="B23" s="76"/>
      <c r="C23" s="16"/>
      <c r="D23" s="348"/>
      <c r="E23" s="348"/>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
      <c r="A24" s="39"/>
      <c r="B24" s="303" t="str">
        <f ca="1">OFFSET(L!$C$1,MATCH("Declaration"&amp;ADDRESS(ROW(),COLUMN(),4),L!$A:$A,0)-1,SL,,)</f>
        <v>Answer the following questions 1 - 8 based on the declaration scope indicated above</v>
      </c>
      <c r="C24" s="303"/>
      <c r="D24" s="303"/>
      <c r="E24" s="303"/>
      <c r="F24" s="303"/>
      <c r="G24" s="303"/>
      <c r="H24" s="303"/>
      <c r="I24" s="303"/>
      <c r="J24" s="303"/>
      <c r="K24" s="40"/>
      <c r="L24" s="108"/>
      <c r="P24" s="2"/>
      <c r="Q24" s="2"/>
      <c r="R24" s="2"/>
      <c r="S24" s="2"/>
      <c r="T24" s="2"/>
      <c r="U24" s="2"/>
      <c r="V24" s="2"/>
      <c r="W24" s="2"/>
      <c r="X24" s="2"/>
      <c r="Y24" s="2"/>
      <c r="Z24" s="2"/>
      <c r="AA24" s="2"/>
      <c r="AB24" s="2"/>
      <c r="AC24" s="2"/>
      <c r="AD24" s="2"/>
      <c r="AE24" s="2"/>
      <c r="AF24" s="2"/>
      <c r="AG24" s="2"/>
      <c r="AH24" s="2"/>
    </row>
    <row r="25" spans="1:34" ht="48.65" customHeight="1">
      <c r="A25" s="38"/>
      <c r="B25" s="41" t="str">
        <f ca="1">OFFSET(L!$C$1,MATCH("Declaration"&amp;ADDRESS(ROW(),COLUMN(),4),L!$A:$A,0)-1,SL,,)</f>
        <v>1) Is any 3TG intentionally added or used in the product(s) or in the production process? (*)</v>
      </c>
      <c r="C25" s="16"/>
      <c r="D25" s="310" t="str">
        <f ca="1">OFFSET(L!$C$1,MATCH("Declaration"&amp;ADDRESS(ROW(),COLUMN(),4),L!$A:$A,0)-1,SL,,)</f>
        <v>Answer</v>
      </c>
      <c r="E25" s="310"/>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3">
      <c r="A26" s="38"/>
      <c r="B26" s="37" t="str">
        <f ca="1">OFFSET(L!$C$1,MATCH("Declaration"&amp;ADDRESS(ROW(),COLUMN(),4),L!$A:$A,0)-1,SL,,)&amp;P26</f>
        <v>Tantalum  (*)</v>
      </c>
      <c r="C26" s="32"/>
      <c r="D26" s="299" t="s">
        <v>473</v>
      </c>
      <c r="E26" s="300"/>
      <c r="F26" s="11"/>
      <c r="G26" s="307" t="s">
        <v>15884</v>
      </c>
      <c r="H26" s="308"/>
      <c r="I26" s="308"/>
      <c r="J26" s="309"/>
      <c r="K26" s="33"/>
      <c r="L26" s="113"/>
      <c r="P26" s="42" t="str">
        <f>IF(D$26="No","","(*)")</f>
        <v>(*)</v>
      </c>
      <c r="R26" s="2"/>
      <c r="S26" s="2"/>
      <c r="T26" s="2"/>
      <c r="U26" s="2"/>
      <c r="V26" s="2"/>
      <c r="W26" s="2"/>
      <c r="X26" s="2"/>
      <c r="Y26" s="2"/>
      <c r="Z26" s="2"/>
      <c r="AA26" s="2"/>
      <c r="AB26" s="2"/>
      <c r="AC26" s="2"/>
      <c r="AD26" s="2"/>
      <c r="AE26" s="2"/>
      <c r="AF26" s="2"/>
      <c r="AG26" s="2"/>
      <c r="AH26" s="2"/>
    </row>
    <row r="27" spans="1:34" ht="23">
      <c r="A27" s="38"/>
      <c r="B27" s="37" t="str">
        <f ca="1">OFFSET(L!$C$1,MATCH("Declaration"&amp;ADDRESS(ROW(),COLUMN(),4),L!$A:$A,0)-1,SL,,)&amp;P27</f>
        <v>Tin  (*)</v>
      </c>
      <c r="C27" s="32"/>
      <c r="D27" s="299" t="s">
        <v>473</v>
      </c>
      <c r="E27" s="300"/>
      <c r="F27" s="11"/>
      <c r="G27" s="307" t="s">
        <v>15885</v>
      </c>
      <c r="H27" s="308"/>
      <c r="I27" s="308"/>
      <c r="J27" s="309"/>
      <c r="K27" s="33"/>
      <c r="L27" s="113"/>
      <c r="P27" s="42" t="str">
        <f>IF(D$27="No","","(*)")</f>
        <v>(*)</v>
      </c>
      <c r="R27" s="2"/>
      <c r="S27" s="2"/>
      <c r="T27" s="2"/>
      <c r="U27" s="2"/>
      <c r="V27" s="2"/>
      <c r="W27" s="2"/>
      <c r="X27" s="2"/>
      <c r="Y27" s="2"/>
      <c r="Z27" s="2"/>
      <c r="AA27" s="2"/>
      <c r="AB27" s="2"/>
      <c r="AC27" s="2"/>
      <c r="AD27" s="2"/>
      <c r="AE27" s="2"/>
      <c r="AF27" s="2"/>
      <c r="AG27" s="2"/>
      <c r="AH27" s="2"/>
    </row>
    <row r="28" spans="1:34" ht="23">
      <c r="A28" s="38"/>
      <c r="B28" s="37" t="str">
        <f ca="1">OFFSET(L!$C$1,MATCH("Declaration"&amp;ADDRESS(ROW(),COLUMN(),4),L!$A:$A,0)-1,SL,,)&amp;P28</f>
        <v>Gold  (*)</v>
      </c>
      <c r="C28" s="32"/>
      <c r="D28" s="299" t="s">
        <v>473</v>
      </c>
      <c r="E28" s="300"/>
      <c r="F28" s="11"/>
      <c r="G28" s="307" t="s">
        <v>15886</v>
      </c>
      <c r="H28" s="308"/>
      <c r="I28" s="308"/>
      <c r="J28" s="309"/>
      <c r="K28" s="33"/>
      <c r="L28" s="113"/>
      <c r="P28" s="42" t="str">
        <f>IF(D$28="No","","(*)")</f>
        <v>(*)</v>
      </c>
      <c r="R28" s="2"/>
      <c r="S28" s="2"/>
      <c r="T28" s="2"/>
      <c r="U28" s="2"/>
      <c r="V28" s="2"/>
      <c r="W28" s="2"/>
      <c r="X28" s="2"/>
      <c r="Y28" s="2"/>
      <c r="Z28" s="2"/>
      <c r="AA28" s="2"/>
      <c r="AB28" s="2"/>
      <c r="AC28" s="2"/>
      <c r="AD28" s="2"/>
      <c r="AE28" s="2"/>
      <c r="AF28" s="2"/>
      <c r="AG28" s="2"/>
      <c r="AH28" s="2"/>
    </row>
    <row r="29" spans="1:34" ht="23">
      <c r="A29" s="38"/>
      <c r="B29" s="37" t="str">
        <f ca="1">OFFSET(L!$C$1,MATCH("Declaration"&amp;ADDRESS(ROW(),COLUMN(),4),L!$A:$A,0)-1,SL,,)&amp;P29</f>
        <v>Tungsten  (*)</v>
      </c>
      <c r="C29" s="32"/>
      <c r="D29" s="299" t="s">
        <v>473</v>
      </c>
      <c r="E29" s="300"/>
      <c r="F29" s="11"/>
      <c r="G29" s="307" t="s">
        <v>15887</v>
      </c>
      <c r="H29" s="308"/>
      <c r="I29" s="308"/>
      <c r="J29" s="309"/>
      <c r="K29" s="33"/>
      <c r="L29" s="113"/>
      <c r="P29" s="42" t="str">
        <f>IF(D$29="No","","(*)")</f>
        <v>(*)</v>
      </c>
      <c r="R29" s="2"/>
      <c r="S29" s="2"/>
      <c r="T29" s="2"/>
      <c r="U29" s="2"/>
      <c r="V29" s="2"/>
      <c r="W29" s="2"/>
      <c r="X29" s="2"/>
      <c r="Y29" s="2"/>
      <c r="Z29" s="2"/>
      <c r="AA29" s="2"/>
      <c r="AB29" s="2"/>
      <c r="AC29" s="2"/>
      <c r="AD29" s="2"/>
      <c r="AE29" s="2"/>
      <c r="AF29" s="2"/>
      <c r="AG29" s="2"/>
      <c r="AH29" s="2"/>
    </row>
    <row r="30" spans="1:34" ht="17.5">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5" customHeight="1">
      <c r="A31" s="38"/>
      <c r="B31" s="41" t="str">
        <f ca="1">OFFSET(L!$C$1,MATCH("Declaration"&amp;ADDRESS(ROW(),COLUMN(),4),L!$A:$A,0)-1,SL,,)&amp;Q$37</f>
        <v>2) Does any 3TG remain in the product(s)? (*)</v>
      </c>
      <c r="C31" s="9"/>
      <c r="D31" s="304" t="str">
        <f ca="1">D25</f>
        <v>Answer</v>
      </c>
      <c r="E31" s="304"/>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3">
      <c r="A32" s="38"/>
      <c r="B32" s="37" t="str">
        <f ca="1">B26</f>
        <v>Tantalum  (*)</v>
      </c>
      <c r="C32" s="9"/>
      <c r="D32" s="305" t="s">
        <v>473</v>
      </c>
      <c r="E32" s="306"/>
      <c r="F32" s="44"/>
      <c r="G32" s="307" t="s">
        <v>15884</v>
      </c>
      <c r="H32" s="308"/>
      <c r="I32" s="308"/>
      <c r="J32" s="309"/>
      <c r="K32" s="33"/>
      <c r="L32" s="113"/>
      <c r="P32" s="42" t="str">
        <f>IF(D$32="No","","(*)")</f>
        <v>(*)</v>
      </c>
      <c r="Q32" s="2"/>
      <c r="R32" s="2"/>
      <c r="S32" s="2"/>
      <c r="T32" s="2"/>
      <c r="U32" s="2"/>
      <c r="V32" s="2"/>
      <c r="W32" s="2"/>
      <c r="X32" s="2"/>
      <c r="Y32" s="2"/>
      <c r="Z32" s="2"/>
      <c r="AA32" s="2"/>
      <c r="AB32" s="2"/>
      <c r="AC32" s="2"/>
      <c r="AD32" s="2"/>
      <c r="AE32" s="2"/>
      <c r="AF32" s="2"/>
      <c r="AG32" s="2"/>
      <c r="AH32" s="2"/>
    </row>
    <row r="33" spans="1:34" ht="23">
      <c r="A33" s="38"/>
      <c r="B33" s="37" t="str">
        <f ca="1">B27</f>
        <v>Tin  (*)</v>
      </c>
      <c r="C33" s="9"/>
      <c r="D33" s="299" t="s">
        <v>473</v>
      </c>
      <c r="E33" s="300"/>
      <c r="F33" s="44"/>
      <c r="G33" s="307" t="s">
        <v>15885</v>
      </c>
      <c r="H33" s="308"/>
      <c r="I33" s="308"/>
      <c r="J33" s="309"/>
      <c r="K33" s="33"/>
      <c r="L33" s="113"/>
      <c r="P33" s="42" t="str">
        <f>IF(D$33="No","","(*)")</f>
        <v>(*)</v>
      </c>
      <c r="Q33" s="2"/>
      <c r="R33" s="2"/>
      <c r="S33" s="2"/>
      <c r="T33" s="2"/>
      <c r="U33" s="2"/>
      <c r="V33" s="2"/>
      <c r="W33" s="2"/>
      <c r="X33" s="2"/>
      <c r="Y33" s="2"/>
      <c r="Z33" s="2"/>
      <c r="AA33" s="2"/>
      <c r="AB33" s="2"/>
      <c r="AC33" s="2"/>
      <c r="AD33" s="2"/>
      <c r="AE33" s="2"/>
      <c r="AF33" s="2"/>
      <c r="AG33" s="2"/>
      <c r="AH33" s="2"/>
    </row>
    <row r="34" spans="1:34" ht="23">
      <c r="A34" s="38"/>
      <c r="B34" s="37" t="str">
        <f ca="1">B28</f>
        <v>Gold  (*)</v>
      </c>
      <c r="C34" s="9"/>
      <c r="D34" s="299" t="s">
        <v>473</v>
      </c>
      <c r="E34" s="300"/>
      <c r="F34" s="44"/>
      <c r="G34" s="307" t="s">
        <v>15886</v>
      </c>
      <c r="H34" s="308"/>
      <c r="I34" s="308"/>
      <c r="J34" s="309"/>
      <c r="K34" s="33"/>
      <c r="L34" s="113"/>
      <c r="P34" s="42" t="str">
        <f>IF(D$34="No","","(*)")</f>
        <v>(*)</v>
      </c>
      <c r="Q34" s="2"/>
      <c r="R34" s="2"/>
      <c r="S34" s="2"/>
      <c r="T34" s="2"/>
      <c r="U34" s="2"/>
      <c r="V34" s="2"/>
      <c r="W34" s="2"/>
      <c r="X34" s="2"/>
      <c r="Y34" s="2"/>
      <c r="Z34" s="2"/>
      <c r="AA34" s="2"/>
      <c r="AB34" s="2"/>
      <c r="AC34" s="2"/>
      <c r="AD34" s="2"/>
      <c r="AE34" s="2"/>
      <c r="AF34" s="2"/>
      <c r="AG34" s="2"/>
      <c r="AH34" s="2"/>
    </row>
    <row r="35" spans="1:34" ht="23">
      <c r="A35" s="38"/>
      <c r="B35" s="37" t="str">
        <f ca="1">B29</f>
        <v>Tungsten  (*)</v>
      </c>
      <c r="C35" s="9"/>
      <c r="D35" s="299" t="s">
        <v>473</v>
      </c>
      <c r="E35" s="300"/>
      <c r="F35" s="44"/>
      <c r="G35" s="307" t="s">
        <v>15887</v>
      </c>
      <c r="H35" s="308"/>
      <c r="I35" s="308"/>
      <c r="J35" s="309"/>
      <c r="K35" s="33"/>
      <c r="L35" s="113"/>
      <c r="P35" s="42" t="str">
        <f>IF(D$35="No","","(*)")</f>
        <v>(*)</v>
      </c>
      <c r="Q35" s="2"/>
      <c r="R35" s="2"/>
      <c r="S35" s="2"/>
      <c r="T35" s="2"/>
      <c r="U35" s="2"/>
      <c r="V35" s="2"/>
      <c r="W35" s="2"/>
      <c r="X35" s="2"/>
      <c r="Y35" s="2"/>
      <c r="Z35" s="2"/>
      <c r="AA35" s="2"/>
      <c r="AB35" s="2"/>
      <c r="AC35" s="2"/>
      <c r="AD35" s="2"/>
      <c r="AE35" s="2"/>
      <c r="AF35" s="2"/>
      <c r="AG35" s="2"/>
      <c r="AH35" s="2"/>
    </row>
    <row r="36" spans="1:34" ht="17.5">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5" customHeight="1">
      <c r="A37" s="38"/>
      <c r="B37" s="41" t="str">
        <f ca="1">OFFSET(L!$C$1,MATCH("Declaration"&amp;ADDRESS(ROW(),COLUMN(),4),L!$A:$A,0)-1,SL,,)&amp;Q$37</f>
        <v>3) Do any of the smelters in your supply chain source the 3TG from the covered countries? (SEC term, see definitions tab) (*)</v>
      </c>
      <c r="C37" s="9"/>
      <c r="D37" s="304" t="str">
        <f ca="1">D25</f>
        <v>Answer</v>
      </c>
      <c r="E37" s="304"/>
      <c r="F37" s="17"/>
      <c r="G37" s="41" t="str">
        <f ca="1">G25</f>
        <v>Comments</v>
      </c>
      <c r="H37" s="347"/>
      <c r="I37" s="347"/>
      <c r="J37" s="347"/>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3">
      <c r="A38" s="38"/>
      <c r="B38" s="37" t="str">
        <f ca="1">OFFSET(L!$C$1,MATCH("Declaration"&amp;ADDRESS(ROW(),COLUMN(),4),L!$A:$A,0)-1,SL,,)&amp;P38</f>
        <v>Tantalum  (*)</v>
      </c>
      <c r="C38" s="9"/>
      <c r="D38" s="299" t="s">
        <v>474</v>
      </c>
      <c r="E38" s="300"/>
      <c r="F38" s="44"/>
      <c r="G38" s="307"/>
      <c r="H38" s="308"/>
      <c r="I38" s="308"/>
      <c r="J38" s="309"/>
      <c r="K38" s="33"/>
      <c r="L38" s="113"/>
      <c r="P38" s="42" t="str">
        <f>IF((OR(D$26="No",D$32="No")),"","(*)")</f>
        <v>(*)</v>
      </c>
      <c r="Q38" s="2"/>
      <c r="R38" s="2"/>
      <c r="S38" s="2"/>
      <c r="T38" s="2"/>
      <c r="U38" s="2"/>
      <c r="V38" s="2"/>
      <c r="W38" s="2"/>
      <c r="X38" s="2"/>
      <c r="Y38" s="2"/>
      <c r="Z38" s="2"/>
      <c r="AA38" s="2"/>
      <c r="AB38" s="2"/>
      <c r="AC38" s="2"/>
      <c r="AD38" s="2"/>
      <c r="AE38" s="2"/>
      <c r="AF38" s="2"/>
      <c r="AG38" s="2"/>
    </row>
    <row r="39" spans="1:34" ht="23">
      <c r="A39" s="38"/>
      <c r="B39" s="37" t="str">
        <f ca="1">OFFSET(L!$C$1,MATCH("Declaration"&amp;ADDRESS(ROW(),COLUMN(),4),L!$A:$A,0)-1,SL,,)&amp;P39</f>
        <v>Tin  (*)</v>
      </c>
      <c r="C39" s="9"/>
      <c r="D39" s="299" t="s">
        <v>474</v>
      </c>
      <c r="E39" s="300"/>
      <c r="F39" s="44"/>
      <c r="G39" s="307"/>
      <c r="H39" s="308"/>
      <c r="I39" s="308"/>
      <c r="J39" s="309"/>
      <c r="K39" s="33"/>
      <c r="L39" s="113"/>
      <c r="P39" s="42" t="str">
        <f>IF((OR(D$27="No",D$33="No")),"","(*)")</f>
        <v>(*)</v>
      </c>
      <c r="Q39" s="2"/>
      <c r="R39" s="2"/>
      <c r="S39" s="2"/>
      <c r="T39" s="2"/>
      <c r="U39" s="2"/>
      <c r="V39" s="2"/>
      <c r="W39" s="2"/>
      <c r="X39" s="2"/>
      <c r="Y39" s="2"/>
      <c r="Z39" s="2"/>
      <c r="AA39" s="2"/>
      <c r="AB39" s="2"/>
      <c r="AC39" s="2"/>
      <c r="AD39" s="2"/>
      <c r="AE39" s="2"/>
      <c r="AF39" s="2"/>
      <c r="AG39" s="2"/>
    </row>
    <row r="40" spans="1:34" ht="23">
      <c r="A40" s="38"/>
      <c r="B40" s="37" t="str">
        <f ca="1">OFFSET(L!$C$1,MATCH("Declaration"&amp;ADDRESS(ROW(),COLUMN(),4),L!$A:$A,0)-1,SL,,)&amp;P40</f>
        <v>Gold  (*)</v>
      </c>
      <c r="C40" s="9"/>
      <c r="D40" s="299" t="s">
        <v>474</v>
      </c>
      <c r="E40" s="300"/>
      <c r="F40" s="44"/>
      <c r="G40" s="307"/>
      <c r="H40" s="308"/>
      <c r="I40" s="308"/>
      <c r="J40" s="309"/>
      <c r="K40" s="33"/>
      <c r="L40" s="113"/>
      <c r="P40" s="42" t="str">
        <f>IF((OR(D$28="No",D$34="No")),"","(*)")</f>
        <v>(*)</v>
      </c>
      <c r="Q40" s="2"/>
      <c r="R40" s="2"/>
      <c r="S40" s="2"/>
      <c r="T40" s="2"/>
      <c r="U40" s="2"/>
      <c r="V40" s="2"/>
      <c r="W40" s="2"/>
      <c r="X40" s="2"/>
      <c r="Y40" s="2"/>
      <c r="Z40" s="2"/>
      <c r="AA40" s="2"/>
      <c r="AB40" s="2"/>
      <c r="AC40" s="2"/>
      <c r="AD40" s="2"/>
      <c r="AE40" s="2"/>
      <c r="AF40" s="2"/>
      <c r="AG40" s="2"/>
    </row>
    <row r="41" spans="1:34" ht="23">
      <c r="A41" s="38"/>
      <c r="B41" s="37" t="str">
        <f ca="1">OFFSET(L!$C$1,MATCH("Declaration"&amp;ADDRESS(ROW(),COLUMN(),4),L!$A:$A,0)-1,SL,,)&amp;P41</f>
        <v>Tungsten  (*)</v>
      </c>
      <c r="C41" s="9"/>
      <c r="D41" s="299" t="s">
        <v>474</v>
      </c>
      <c r="E41" s="300"/>
      <c r="F41" s="44"/>
      <c r="G41" s="307"/>
      <c r="H41" s="308"/>
      <c r="I41" s="308"/>
      <c r="J41" s="309"/>
      <c r="K41" s="33"/>
      <c r="L41" s="113"/>
      <c r="P41" s="42" t="str">
        <f>IF((OR(D$29="No",D$35="No")),"","(*)")</f>
        <v>(*)</v>
      </c>
      <c r="Q41" s="2"/>
      <c r="R41" s="2"/>
      <c r="S41" s="2"/>
      <c r="T41" s="2"/>
      <c r="U41" s="2"/>
      <c r="V41" s="2"/>
      <c r="W41" s="2"/>
      <c r="X41" s="2"/>
      <c r="Y41" s="2"/>
      <c r="Z41" s="2"/>
      <c r="AA41" s="2"/>
      <c r="AB41" s="2"/>
      <c r="AC41" s="2"/>
      <c r="AD41" s="2"/>
      <c r="AE41" s="2"/>
      <c r="AF41" s="2"/>
      <c r="AG41" s="2"/>
    </row>
    <row r="42" spans="1:34" ht="17.5">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5" customHeight="1">
      <c r="A43" s="38"/>
      <c r="B43" s="41" t="str">
        <f ca="1">OFFSET(L!$C$1,MATCH("Declaration"&amp;ADDRESS(ROW(),COLUMN(),4),L!$A:$A,0)-1,SL,,)&amp;Q$37</f>
        <v>4) Do any of the smelters in your supply chain source the 3TG from conflict-affected and high-risk areas? (*)</v>
      </c>
      <c r="C43" s="9"/>
      <c r="D43" s="304" t="str">
        <f ca="1">D25</f>
        <v>Answer</v>
      </c>
      <c r="E43" s="304"/>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5" customHeight="1">
      <c r="A44" s="38"/>
      <c r="B44" s="37" t="str">
        <f ca="1">OFFSET(L!$C$1,MATCH("Declaration"&amp;ADDRESS(ROW(),COLUMN(),4),L!$A:$A,0)-1,SL,,)&amp;P44</f>
        <v>Tantalum  (*)</v>
      </c>
      <c r="C44" s="9"/>
      <c r="D44" s="299" t="s">
        <v>474</v>
      </c>
      <c r="E44" s="300"/>
      <c r="F44" s="44"/>
      <c r="G44" s="307"/>
      <c r="H44" s="308"/>
      <c r="I44" s="308"/>
      <c r="J44" s="309"/>
      <c r="K44" s="33"/>
      <c r="L44" s="108"/>
      <c r="P44" s="42" t="str">
        <f>IF((OR(D$26="No",D$32="No")),"","(*)")</f>
        <v>(*)</v>
      </c>
      <c r="Q44" s="2"/>
      <c r="R44" s="2"/>
      <c r="S44" s="2"/>
      <c r="T44" s="2"/>
      <c r="U44" s="2"/>
      <c r="V44" s="2"/>
      <c r="W44" s="2"/>
      <c r="X44" s="2"/>
      <c r="Y44" s="2"/>
      <c r="Z44" s="2"/>
      <c r="AA44" s="2"/>
      <c r="AB44" s="2"/>
      <c r="AC44" s="2"/>
      <c r="AD44" s="2"/>
      <c r="AE44" s="2"/>
      <c r="AF44" s="2"/>
      <c r="AG44" s="2"/>
      <c r="AH44" s="2"/>
    </row>
    <row r="45" spans="1:34" ht="23.15" customHeight="1">
      <c r="A45" s="38"/>
      <c r="B45" s="37" t="str">
        <f ca="1">OFFSET(L!$C$1,MATCH("Declaration"&amp;ADDRESS(ROW(),COLUMN(),4),L!$A:$A,0)-1,SL,,)&amp;P45</f>
        <v>Tin  (*)</v>
      </c>
      <c r="C45" s="9"/>
      <c r="D45" s="299" t="s">
        <v>474</v>
      </c>
      <c r="E45" s="300"/>
      <c r="F45" s="44"/>
      <c r="G45" s="307"/>
      <c r="H45" s="308"/>
      <c r="I45" s="308"/>
      <c r="J45" s="309"/>
      <c r="K45" s="33"/>
      <c r="L45" s="108"/>
      <c r="P45" s="42" t="str">
        <f>IF((OR(D$27="No",D$33="No")),"","(*)")</f>
        <v>(*)</v>
      </c>
      <c r="Q45" s="2"/>
      <c r="R45" s="2"/>
      <c r="S45" s="2"/>
      <c r="T45" s="2"/>
      <c r="U45" s="2"/>
      <c r="V45" s="2"/>
      <c r="W45" s="2"/>
      <c r="X45" s="2"/>
      <c r="Y45" s="2"/>
      <c r="Z45" s="2"/>
      <c r="AA45" s="2"/>
      <c r="AB45" s="2"/>
      <c r="AC45" s="2"/>
      <c r="AD45" s="2"/>
      <c r="AE45" s="2"/>
      <c r="AF45" s="2"/>
      <c r="AG45" s="2"/>
      <c r="AH45" s="2"/>
    </row>
    <row r="46" spans="1:34" ht="23.15" customHeight="1">
      <c r="A46" s="38"/>
      <c r="B46" s="37" t="str">
        <f ca="1">OFFSET(L!$C$1,MATCH("Declaration"&amp;ADDRESS(ROW(),COLUMN(),4),L!$A:$A,0)-1,SL,,)&amp;P46</f>
        <v>Gold  (*)</v>
      </c>
      <c r="C46" s="9"/>
      <c r="D46" s="299" t="s">
        <v>474</v>
      </c>
      <c r="E46" s="300"/>
      <c r="F46" s="44"/>
      <c r="G46" s="307"/>
      <c r="H46" s="308"/>
      <c r="I46" s="308"/>
      <c r="J46" s="309"/>
      <c r="K46" s="33"/>
      <c r="L46" s="108"/>
      <c r="P46" s="42" t="str">
        <f>IF((OR(D$28="No",D$34="No")),"","(*)")</f>
        <v>(*)</v>
      </c>
      <c r="Q46" s="2"/>
      <c r="R46" s="2"/>
      <c r="S46" s="2"/>
      <c r="T46" s="2"/>
      <c r="U46" s="2"/>
      <c r="V46" s="2"/>
      <c r="W46" s="2"/>
      <c r="X46" s="2"/>
      <c r="Y46" s="2"/>
      <c r="Z46" s="2"/>
      <c r="AA46" s="2"/>
      <c r="AB46" s="2"/>
      <c r="AC46" s="2"/>
      <c r="AD46" s="2"/>
      <c r="AE46" s="2"/>
      <c r="AF46" s="2"/>
      <c r="AG46" s="2"/>
      <c r="AH46" s="2"/>
    </row>
    <row r="47" spans="1:34" ht="23.15" customHeight="1">
      <c r="A47" s="38"/>
      <c r="B47" s="37" t="str">
        <f ca="1">OFFSET(L!$C$1,MATCH("Declaration"&amp;ADDRESS(ROW(),COLUMN(),4),L!$A:$A,0)-1,SL,,)&amp;P47</f>
        <v>Tungsten  (*)</v>
      </c>
      <c r="C47" s="9"/>
      <c r="D47" s="299" t="s">
        <v>474</v>
      </c>
      <c r="E47" s="300"/>
      <c r="F47" s="44"/>
      <c r="G47" s="307"/>
      <c r="H47" s="308"/>
      <c r="I47" s="308"/>
      <c r="J47" s="309"/>
      <c r="K47" s="33"/>
      <c r="L47" s="108"/>
      <c r="P47" s="42" t="str">
        <f>IF((OR(D$29="No",D$35="No")),"","(*)")</f>
        <v>(*)</v>
      </c>
      <c r="Q47" s="2"/>
      <c r="R47" s="2"/>
      <c r="S47" s="2"/>
      <c r="T47" s="2"/>
      <c r="U47" s="2"/>
      <c r="V47" s="2"/>
      <c r="W47" s="2"/>
      <c r="X47" s="2"/>
      <c r="Y47" s="2"/>
      <c r="Z47" s="2"/>
      <c r="AA47" s="2"/>
      <c r="AB47" s="2"/>
      <c r="AC47" s="2"/>
      <c r="AD47" s="2"/>
      <c r="AE47" s="2"/>
      <c r="AF47" s="2"/>
      <c r="AG47" s="2"/>
      <c r="AH47" s="2"/>
    </row>
    <row r="48" spans="1:34" ht="23.15"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5" customHeight="1">
      <c r="A49" s="38"/>
      <c r="B49" s="41" t="str">
        <f ca="1">OFFSET(L!$C$1,MATCH("Declaration"&amp;ADDRESS(ROW(),COLUMN(),4),L!$A:$A,0)-1,SL,,)&amp;Q$37</f>
        <v>5) Does 100 percent of the 3TG (necessary to the functionality or production of your products) originate from recycled or scrap sources?  (*)</v>
      </c>
      <c r="C49" s="9"/>
      <c r="D49" s="304" t="str">
        <f ca="1">D25</f>
        <v>Answer</v>
      </c>
      <c r="E49" s="304"/>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3">
      <c r="A50" s="38"/>
      <c r="B50" s="37" t="str">
        <f ca="1">B38</f>
        <v>Tantalum  (*)</v>
      </c>
      <c r="C50" s="9"/>
      <c r="D50" s="299" t="s">
        <v>474</v>
      </c>
      <c r="E50" s="300"/>
      <c r="F50" s="44"/>
      <c r="G50" s="307"/>
      <c r="H50" s="308"/>
      <c r="I50" s="308"/>
      <c r="J50" s="309"/>
      <c r="K50" s="33"/>
      <c r="L50" s="113"/>
      <c r="P50" s="2"/>
      <c r="Q50" s="2"/>
      <c r="R50" s="2"/>
      <c r="S50" s="2"/>
      <c r="T50" s="2"/>
      <c r="U50" s="2"/>
      <c r="V50" s="2"/>
      <c r="W50" s="2"/>
      <c r="X50" s="2"/>
      <c r="Y50" s="2"/>
      <c r="Z50" s="2"/>
      <c r="AA50" s="2"/>
      <c r="AB50" s="2"/>
      <c r="AC50" s="2"/>
      <c r="AD50" s="2"/>
      <c r="AE50" s="2"/>
      <c r="AF50" s="2"/>
      <c r="AG50" s="2"/>
      <c r="AH50" s="2"/>
    </row>
    <row r="51" spans="1:34" ht="23">
      <c r="A51" s="38"/>
      <c r="B51" s="37" t="str">
        <f ca="1">B39</f>
        <v>Tin  (*)</v>
      </c>
      <c r="C51" s="9"/>
      <c r="D51" s="299" t="s">
        <v>474</v>
      </c>
      <c r="E51" s="300"/>
      <c r="F51" s="44"/>
      <c r="G51" s="307"/>
      <c r="H51" s="308"/>
      <c r="I51" s="308"/>
      <c r="J51" s="309"/>
      <c r="K51" s="33"/>
      <c r="L51" s="113"/>
      <c r="P51" s="2"/>
      <c r="Q51" s="2"/>
      <c r="R51" s="2"/>
      <c r="S51" s="2"/>
      <c r="T51" s="2"/>
      <c r="U51" s="2"/>
      <c r="V51" s="2"/>
      <c r="W51" s="2"/>
      <c r="X51" s="2"/>
      <c r="Y51" s="2"/>
      <c r="Z51" s="2"/>
      <c r="AA51" s="2"/>
      <c r="AB51" s="2"/>
      <c r="AC51" s="2"/>
      <c r="AD51" s="2"/>
      <c r="AE51" s="2"/>
      <c r="AF51" s="2"/>
      <c r="AG51" s="2"/>
      <c r="AH51" s="2"/>
    </row>
    <row r="52" spans="1:34" ht="23">
      <c r="A52" s="38"/>
      <c r="B52" s="37" t="str">
        <f ca="1">B40</f>
        <v>Gold  (*)</v>
      </c>
      <c r="C52" s="9"/>
      <c r="D52" s="299" t="s">
        <v>474</v>
      </c>
      <c r="E52" s="300"/>
      <c r="F52" s="44"/>
      <c r="G52" s="307"/>
      <c r="H52" s="308"/>
      <c r="I52" s="308"/>
      <c r="J52" s="309"/>
      <c r="K52" s="33"/>
      <c r="L52" s="113"/>
      <c r="P52" s="2"/>
      <c r="Q52" s="2"/>
      <c r="R52" s="2"/>
      <c r="S52" s="2"/>
      <c r="T52" s="2"/>
      <c r="U52" s="2"/>
      <c r="V52" s="2"/>
      <c r="W52" s="2"/>
      <c r="X52" s="2"/>
      <c r="Y52" s="2"/>
      <c r="Z52" s="2"/>
      <c r="AA52" s="2"/>
      <c r="AB52" s="2"/>
      <c r="AC52" s="2"/>
      <c r="AD52" s="2"/>
      <c r="AE52" s="2"/>
      <c r="AF52" s="2"/>
      <c r="AG52" s="2"/>
      <c r="AH52" s="2"/>
    </row>
    <row r="53" spans="1:34" ht="23">
      <c r="A53" s="38"/>
      <c r="B53" s="37" t="str">
        <f ca="1">B41</f>
        <v>Tungsten  (*)</v>
      </c>
      <c r="C53" s="9"/>
      <c r="D53" s="299" t="s">
        <v>474</v>
      </c>
      <c r="E53" s="300"/>
      <c r="F53" s="44"/>
      <c r="G53" s="307"/>
      <c r="H53" s="308"/>
      <c r="I53" s="308"/>
      <c r="J53" s="309"/>
      <c r="K53" s="33"/>
      <c r="L53" s="113"/>
      <c r="P53" s="2"/>
      <c r="Q53" s="2"/>
      <c r="R53" s="2"/>
      <c r="S53" s="2"/>
      <c r="T53" s="2"/>
      <c r="U53" s="2"/>
      <c r="V53" s="2"/>
      <c r="W53" s="2"/>
      <c r="X53" s="2"/>
      <c r="Y53" s="2"/>
      <c r="Z53" s="2"/>
      <c r="AA53" s="2"/>
      <c r="AB53" s="2"/>
      <c r="AC53" s="2"/>
      <c r="AD53" s="2"/>
      <c r="AE53" s="2"/>
      <c r="AF53" s="2"/>
      <c r="AG53" s="2"/>
      <c r="AH53" s="2"/>
    </row>
    <row r="54" spans="1:34" ht="17.5">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5" customHeight="1">
      <c r="A55" s="38"/>
      <c r="B55" s="249" t="str">
        <f ca="1">OFFSET(L!$C$1,MATCH("Declaration"&amp;ADDRESS(ROW(),COLUMN(),4),L!$A:$A,0)-1,SL,,)&amp;Q$37</f>
        <v>6) What percentage of relevant suppliers have provided a response to your supply chain survey?  (*)</v>
      </c>
      <c r="C55" s="9"/>
      <c r="D55" s="304" t="str">
        <f ca="1">D25</f>
        <v>Answer</v>
      </c>
      <c r="E55" s="304"/>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3">
      <c r="A56" s="38"/>
      <c r="B56" s="37" t="str">
        <f ca="1">B38</f>
        <v>Tantalum  (*)</v>
      </c>
      <c r="C56" s="32"/>
      <c r="D56" s="341" t="s">
        <v>15888</v>
      </c>
      <c r="E56" s="342"/>
      <c r="F56" s="44"/>
      <c r="G56" s="307"/>
      <c r="H56" s="308"/>
      <c r="I56" s="308"/>
      <c r="J56" s="309"/>
      <c r="K56" s="33"/>
      <c r="L56" s="113"/>
      <c r="P56" s="2"/>
      <c r="Q56" s="2"/>
      <c r="R56" s="2"/>
      <c r="S56" s="2"/>
      <c r="T56" s="2"/>
      <c r="U56" s="2"/>
      <c r="V56" s="2"/>
      <c r="W56" s="2"/>
      <c r="X56" s="2"/>
      <c r="Y56" s="2"/>
      <c r="Z56" s="2"/>
      <c r="AA56" s="2"/>
      <c r="AB56" s="2"/>
      <c r="AC56" s="2"/>
      <c r="AD56" s="2"/>
      <c r="AE56" s="2"/>
      <c r="AF56" s="2"/>
      <c r="AG56" s="2"/>
      <c r="AH56" s="2"/>
    </row>
    <row r="57" spans="1:34" ht="23">
      <c r="A57" s="38"/>
      <c r="B57" s="37" t="str">
        <f ca="1">B39</f>
        <v>Tin  (*)</v>
      </c>
      <c r="C57" s="32"/>
      <c r="D57" s="341" t="s">
        <v>15888</v>
      </c>
      <c r="E57" s="342"/>
      <c r="F57" s="44"/>
      <c r="G57" s="307"/>
      <c r="H57" s="308"/>
      <c r="I57" s="308"/>
      <c r="J57" s="309"/>
      <c r="K57" s="33"/>
      <c r="L57" s="113"/>
      <c r="P57" s="2"/>
      <c r="Q57" s="2"/>
      <c r="R57" s="2"/>
      <c r="S57" s="2"/>
      <c r="T57" s="2"/>
      <c r="U57" s="2"/>
      <c r="V57" s="2"/>
      <c r="W57" s="2"/>
      <c r="X57" s="2"/>
      <c r="Y57" s="2"/>
      <c r="Z57" s="2"/>
      <c r="AA57" s="2"/>
      <c r="AB57" s="2"/>
      <c r="AC57" s="2"/>
      <c r="AD57" s="2"/>
      <c r="AE57" s="2"/>
      <c r="AF57" s="2"/>
      <c r="AG57" s="2"/>
      <c r="AH57" s="2"/>
    </row>
    <row r="58" spans="1:34" ht="23">
      <c r="A58" s="38"/>
      <c r="B58" s="37" t="str">
        <f ca="1">B40</f>
        <v>Gold  (*)</v>
      </c>
      <c r="C58" s="32"/>
      <c r="D58" s="341" t="s">
        <v>15888</v>
      </c>
      <c r="E58" s="342"/>
      <c r="F58" s="44"/>
      <c r="G58" s="307"/>
      <c r="H58" s="308"/>
      <c r="I58" s="308"/>
      <c r="J58" s="309"/>
      <c r="K58" s="33"/>
      <c r="L58" s="113"/>
      <c r="P58" s="2"/>
      <c r="Q58" s="2"/>
      <c r="R58" s="2"/>
      <c r="S58" s="2"/>
      <c r="T58" s="2"/>
      <c r="U58" s="2"/>
      <c r="V58" s="2"/>
      <c r="W58" s="2"/>
      <c r="X58" s="2"/>
      <c r="Y58" s="2"/>
      <c r="Z58" s="2"/>
      <c r="AA58" s="2"/>
      <c r="AB58" s="2"/>
      <c r="AC58" s="2"/>
      <c r="AD58" s="2"/>
      <c r="AE58" s="2"/>
      <c r="AF58" s="2"/>
      <c r="AG58" s="2"/>
      <c r="AH58" s="2"/>
    </row>
    <row r="59" spans="1:34" ht="23">
      <c r="A59" s="38"/>
      <c r="B59" s="37" t="str">
        <f ca="1">B41</f>
        <v>Tungsten  (*)</v>
      </c>
      <c r="C59" s="32"/>
      <c r="D59" s="341" t="s">
        <v>15888</v>
      </c>
      <c r="E59" s="342"/>
      <c r="F59" s="44"/>
      <c r="G59" s="307"/>
      <c r="H59" s="308"/>
      <c r="I59" s="308"/>
      <c r="J59" s="309"/>
      <c r="K59" s="33"/>
      <c r="L59" s="113"/>
      <c r="P59" s="2"/>
      <c r="Q59" s="2"/>
      <c r="R59" s="2"/>
      <c r="S59" s="2"/>
      <c r="T59" s="2"/>
      <c r="U59" s="2"/>
      <c r="V59" s="2"/>
      <c r="W59" s="2"/>
      <c r="X59" s="2"/>
      <c r="Y59" s="2"/>
      <c r="Z59" s="2"/>
      <c r="AA59" s="2"/>
      <c r="AB59" s="2"/>
      <c r="AC59" s="2"/>
      <c r="AD59" s="2"/>
      <c r="AE59" s="2"/>
      <c r="AF59" s="2"/>
      <c r="AG59" s="2"/>
      <c r="AH59" s="2"/>
    </row>
    <row r="60" spans="1:34" ht="1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5" customHeight="1">
      <c r="A61" s="38"/>
      <c r="B61" s="249" t="str">
        <f ca="1">OFFSET(L!$C$1,MATCH("Declaration"&amp;ADDRESS(ROW(),COLUMN(),4),L!$A:$A,0)-1,SL,,)&amp;Q$37</f>
        <v>7) Have you identified all of the smelters supplying the 3TG to your supply chain?  (*)</v>
      </c>
      <c r="C61" s="9"/>
      <c r="D61" s="304" t="str">
        <f ca="1">D25</f>
        <v>Answer</v>
      </c>
      <c r="E61" s="304"/>
      <c r="F61" s="17"/>
      <c r="G61" s="41" t="str">
        <f ca="1">G25</f>
        <v>Comments</v>
      </c>
      <c r="H61" s="346"/>
      <c r="I61" s="346"/>
      <c r="J61" s="346"/>
      <c r="K61" s="33"/>
      <c r="L61" s="108" t="s">
        <v>1195</v>
      </c>
      <c r="M61" s="109"/>
      <c r="P61" s="2"/>
      <c r="Q61" s="2"/>
      <c r="R61" s="2"/>
      <c r="S61" s="2"/>
      <c r="T61" s="2"/>
      <c r="U61" s="2"/>
      <c r="V61" s="2"/>
      <c r="W61" s="2"/>
      <c r="X61" s="2"/>
      <c r="Y61" s="2"/>
      <c r="Z61" s="2"/>
      <c r="AA61" s="2"/>
      <c r="AB61" s="2"/>
      <c r="AC61" s="2"/>
      <c r="AD61" s="2"/>
      <c r="AE61" s="2"/>
      <c r="AF61" s="2"/>
      <c r="AG61" s="2"/>
      <c r="AH61" s="2"/>
    </row>
    <row r="62" spans="1:34" ht="23">
      <c r="A62" s="38"/>
      <c r="B62" s="37" t="str">
        <f ca="1">B38</f>
        <v>Tantalum  (*)</v>
      </c>
      <c r="C62" s="9"/>
      <c r="D62" s="305" t="s">
        <v>473</v>
      </c>
      <c r="E62" s="306"/>
      <c r="F62" s="44"/>
      <c r="G62" s="307"/>
      <c r="H62" s="308"/>
      <c r="I62" s="308"/>
      <c r="J62" s="309"/>
      <c r="K62" s="33"/>
      <c r="L62" s="113"/>
      <c r="P62" s="2"/>
      <c r="Q62" s="2"/>
      <c r="R62" s="2"/>
      <c r="S62" s="2"/>
      <c r="T62" s="2"/>
      <c r="U62" s="2"/>
      <c r="V62" s="2"/>
      <c r="W62" s="2"/>
      <c r="X62" s="2"/>
      <c r="Y62" s="2"/>
      <c r="Z62" s="2"/>
      <c r="AA62" s="2"/>
      <c r="AB62" s="2"/>
      <c r="AC62" s="2"/>
      <c r="AD62" s="2"/>
      <c r="AE62" s="2"/>
      <c r="AF62" s="2"/>
      <c r="AG62" s="2"/>
      <c r="AH62" s="2"/>
    </row>
    <row r="63" spans="1:34" ht="23">
      <c r="A63" s="38"/>
      <c r="B63" s="37" t="str">
        <f ca="1">B39</f>
        <v>Tin  (*)</v>
      </c>
      <c r="C63" s="9"/>
      <c r="D63" s="299" t="s">
        <v>473</v>
      </c>
      <c r="E63" s="300"/>
      <c r="F63" s="44"/>
      <c r="G63" s="307"/>
      <c r="H63" s="308"/>
      <c r="I63" s="308"/>
      <c r="J63" s="309"/>
      <c r="K63" s="33"/>
      <c r="L63" s="113"/>
      <c r="P63" s="2"/>
      <c r="Q63" s="2"/>
      <c r="R63" s="2"/>
      <c r="S63" s="2"/>
      <c r="T63" s="2"/>
      <c r="U63" s="2"/>
      <c r="V63" s="2"/>
      <c r="W63" s="2"/>
      <c r="X63" s="2"/>
      <c r="Y63" s="2"/>
      <c r="Z63" s="2"/>
      <c r="AA63" s="2"/>
      <c r="AB63" s="2"/>
      <c r="AC63" s="2"/>
      <c r="AD63" s="2"/>
      <c r="AE63" s="2"/>
      <c r="AF63" s="2"/>
      <c r="AG63" s="2"/>
      <c r="AH63" s="2"/>
    </row>
    <row r="64" spans="1:34" ht="23">
      <c r="A64" s="38"/>
      <c r="B64" s="37" t="str">
        <f ca="1">B40</f>
        <v>Gold  (*)</v>
      </c>
      <c r="C64" s="9"/>
      <c r="D64" s="299" t="s">
        <v>473</v>
      </c>
      <c r="E64" s="300"/>
      <c r="F64" s="44"/>
      <c r="G64" s="307"/>
      <c r="H64" s="308"/>
      <c r="I64" s="308"/>
      <c r="J64" s="309"/>
      <c r="K64" s="33"/>
      <c r="L64" s="113"/>
      <c r="P64" s="2"/>
      <c r="Q64" s="2"/>
      <c r="R64" s="2"/>
      <c r="S64" s="2"/>
      <c r="T64" s="2"/>
      <c r="U64" s="2"/>
      <c r="V64" s="2"/>
      <c r="W64" s="2"/>
      <c r="X64" s="2"/>
      <c r="Y64" s="2"/>
      <c r="Z64" s="2"/>
      <c r="AA64" s="2"/>
      <c r="AB64" s="2"/>
      <c r="AC64" s="2"/>
      <c r="AD64" s="2"/>
      <c r="AE64" s="2"/>
      <c r="AF64" s="2"/>
      <c r="AG64" s="2"/>
      <c r="AH64" s="2"/>
    </row>
    <row r="65" spans="1:34" ht="23">
      <c r="A65" s="38"/>
      <c r="B65" s="37" t="str">
        <f ca="1">B41</f>
        <v>Tungsten  (*)</v>
      </c>
      <c r="C65" s="9"/>
      <c r="D65" s="299" t="s">
        <v>474</v>
      </c>
      <c r="E65" s="300"/>
      <c r="F65" s="44"/>
      <c r="G65" s="307"/>
      <c r="H65" s="308"/>
      <c r="I65" s="308"/>
      <c r="J65" s="309"/>
      <c r="K65" s="33"/>
      <c r="L65" s="113"/>
      <c r="P65" s="2"/>
      <c r="Q65" s="2"/>
      <c r="R65" s="2"/>
      <c r="S65" s="2"/>
      <c r="T65" s="2"/>
      <c r="U65" s="2"/>
      <c r="V65" s="2"/>
      <c r="W65" s="2"/>
      <c r="X65" s="2"/>
      <c r="Y65" s="2"/>
      <c r="Z65" s="2"/>
      <c r="AA65" s="2"/>
      <c r="AB65" s="2"/>
      <c r="AC65" s="2"/>
      <c r="AD65" s="2"/>
      <c r="AE65" s="2"/>
      <c r="AF65" s="2"/>
      <c r="AG65" s="2"/>
      <c r="AH65" s="2"/>
    </row>
    <row r="66" spans="1:34" ht="1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5" customHeight="1">
      <c r="A67" s="38"/>
      <c r="B67" s="41" t="str">
        <f ca="1">OFFSET(L!$C$1,MATCH("Declaration"&amp;ADDRESS(ROW(),COLUMN(),4),L!$A:$A,0)-1,SL,,)&amp;Q$37</f>
        <v>8) Has all applicable smelter information received by your company been reported in this declaration?  (*)</v>
      </c>
      <c r="C67" s="9"/>
      <c r="D67" s="304" t="str">
        <f ca="1">D25</f>
        <v>Answer</v>
      </c>
      <c r="E67" s="304"/>
      <c r="F67" s="17"/>
      <c r="G67" s="41" t="str">
        <f ca="1">G25</f>
        <v>Comments</v>
      </c>
      <c r="H67" s="346" t="str">
        <f>IF(Q75="(*)","Click here to enter smelter names","")</f>
        <v/>
      </c>
      <c r="I67" s="346"/>
      <c r="J67" s="346"/>
      <c r="K67" s="33"/>
      <c r="L67" s="108" t="s">
        <v>1195</v>
      </c>
      <c r="M67" s="109"/>
      <c r="P67" s="2"/>
      <c r="Q67" s="2"/>
      <c r="R67" s="2"/>
      <c r="S67" s="2"/>
      <c r="T67" s="2"/>
      <c r="U67" s="2"/>
      <c r="V67" s="2"/>
      <c r="W67" s="2"/>
      <c r="X67" s="2"/>
      <c r="Y67" s="2"/>
      <c r="Z67" s="2"/>
      <c r="AA67" s="2"/>
      <c r="AB67" s="2"/>
      <c r="AC67" s="2"/>
      <c r="AD67" s="2"/>
      <c r="AE67" s="2"/>
      <c r="AF67" s="2"/>
      <c r="AG67" s="2"/>
      <c r="AH67" s="2"/>
    </row>
    <row r="68" spans="1:34" ht="23">
      <c r="A68" s="38"/>
      <c r="B68" s="37" t="str">
        <f ca="1">B38</f>
        <v>Tantalum  (*)</v>
      </c>
      <c r="C68" s="32"/>
      <c r="D68" s="299" t="s">
        <v>473</v>
      </c>
      <c r="E68" s="300"/>
      <c r="F68" s="45"/>
      <c r="G68" s="307"/>
      <c r="H68" s="308"/>
      <c r="I68" s="308"/>
      <c r="J68" s="309"/>
      <c r="K68" s="33"/>
      <c r="L68" s="113"/>
      <c r="P68" s="2"/>
      <c r="Q68" s="2"/>
      <c r="R68" s="2"/>
      <c r="S68" s="2"/>
      <c r="T68" s="2"/>
      <c r="U68" s="2"/>
      <c r="V68" s="2"/>
      <c r="W68" s="2"/>
      <c r="X68" s="2"/>
      <c r="Y68" s="2"/>
      <c r="Z68" s="2"/>
      <c r="AA68" s="2"/>
      <c r="AB68" s="2"/>
      <c r="AC68" s="2"/>
      <c r="AD68" s="2"/>
      <c r="AE68" s="2"/>
      <c r="AF68" s="2"/>
      <c r="AG68" s="2"/>
      <c r="AH68" s="2"/>
    </row>
    <row r="69" spans="1:34" ht="23">
      <c r="A69" s="38"/>
      <c r="B69" s="37" t="str">
        <f ca="1">B39</f>
        <v>Tin  (*)</v>
      </c>
      <c r="C69" s="32"/>
      <c r="D69" s="299" t="s">
        <v>473</v>
      </c>
      <c r="E69" s="300"/>
      <c r="F69" s="45"/>
      <c r="G69" s="307"/>
      <c r="H69" s="308"/>
      <c r="I69" s="308"/>
      <c r="J69" s="309"/>
      <c r="K69" s="33"/>
      <c r="L69" s="113"/>
      <c r="P69" s="2"/>
      <c r="Q69" s="2"/>
      <c r="R69" s="2"/>
      <c r="S69" s="2"/>
      <c r="T69" s="2"/>
      <c r="U69" s="2"/>
      <c r="V69" s="2"/>
      <c r="W69" s="2"/>
      <c r="X69" s="2"/>
      <c r="Y69" s="2"/>
      <c r="Z69" s="2"/>
      <c r="AA69" s="2"/>
      <c r="AB69" s="2"/>
      <c r="AC69" s="2"/>
      <c r="AD69" s="2"/>
      <c r="AE69" s="2"/>
      <c r="AF69" s="2"/>
      <c r="AG69" s="2"/>
      <c r="AH69" s="2"/>
    </row>
    <row r="70" spans="1:34" ht="23">
      <c r="A70" s="38"/>
      <c r="B70" s="37" t="str">
        <f ca="1">B40</f>
        <v>Gold  (*)</v>
      </c>
      <c r="C70" s="32"/>
      <c r="D70" s="299" t="s">
        <v>473</v>
      </c>
      <c r="E70" s="300"/>
      <c r="F70" s="45"/>
      <c r="G70" s="307"/>
      <c r="H70" s="308"/>
      <c r="I70" s="308"/>
      <c r="J70" s="309"/>
      <c r="K70" s="33"/>
      <c r="L70" s="113"/>
      <c r="P70" s="2"/>
      <c r="Q70" s="2"/>
      <c r="R70" s="2"/>
      <c r="S70" s="2"/>
      <c r="T70" s="2"/>
      <c r="U70" s="2"/>
      <c r="V70" s="2"/>
      <c r="W70" s="2"/>
      <c r="X70" s="2"/>
      <c r="Y70" s="2"/>
      <c r="Z70" s="2"/>
      <c r="AA70" s="2"/>
      <c r="AB70" s="2"/>
      <c r="AC70" s="2"/>
      <c r="AD70" s="2"/>
      <c r="AE70" s="2"/>
      <c r="AF70" s="2"/>
      <c r="AG70" s="2"/>
      <c r="AH70" s="2"/>
    </row>
    <row r="71" spans="1:34" ht="23">
      <c r="A71" s="35"/>
      <c r="B71" s="37" t="str">
        <f ca="1">B41</f>
        <v>Tungsten  (*)</v>
      </c>
      <c r="C71" s="46"/>
      <c r="D71" s="299" t="s">
        <v>473</v>
      </c>
      <c r="E71" s="300"/>
      <c r="F71" s="47"/>
      <c r="G71" s="307"/>
      <c r="H71" s="308"/>
      <c r="I71" s="308"/>
      <c r="J71" s="309"/>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59" t="str">
        <f ca="1">OFFSET(L!$C$1,MATCH("Declaration"&amp;ADDRESS(ROW(),COLUMN(),4),L!$A:$A,0)-1,SL,,)</f>
        <v>Answer the Following Questions at a Company Level</v>
      </c>
      <c r="C73" s="359"/>
      <c r="D73" s="359"/>
      <c r="E73" s="359"/>
      <c r="F73" s="359"/>
      <c r="G73" s="359"/>
      <c r="H73" s="359"/>
      <c r="I73" s="359"/>
      <c r="J73" s="359"/>
      <c r="K73" s="33"/>
      <c r="L73" s="97"/>
      <c r="P73" s="2"/>
      <c r="Q73" s="2"/>
      <c r="R73" s="2"/>
      <c r="S73" s="2"/>
      <c r="T73" s="2"/>
      <c r="U73" s="2"/>
      <c r="V73" s="2"/>
      <c r="W73" s="2"/>
      <c r="X73" s="2"/>
      <c r="Y73" s="2"/>
      <c r="Z73" s="2"/>
      <c r="AA73" s="2"/>
      <c r="AB73" s="2"/>
      <c r="AC73" s="2"/>
      <c r="AD73" s="2"/>
      <c r="AE73" s="2"/>
      <c r="AF73" s="2"/>
      <c r="AG73" s="2"/>
      <c r="AH73" s="2"/>
    </row>
    <row r="74" spans="1:34" ht="15">
      <c r="A74" s="48"/>
      <c r="B74" s="49" t="str">
        <f ca="1">OFFSET(L!$C$1,MATCH("Declaration"&amp;ADDRESS(ROW(),COLUMN(),4),L!$A:$A,0)-1,SL,,)</f>
        <v>Question</v>
      </c>
      <c r="C74" s="78"/>
      <c r="D74" s="310" t="str">
        <f ca="1">D25</f>
        <v>Answer</v>
      </c>
      <c r="E74" s="310"/>
      <c r="F74" s="50"/>
      <c r="G74" s="310" t="str">
        <f ca="1">G25</f>
        <v>Comments</v>
      </c>
      <c r="H74" s="310" t="e">
        <f>HLOOKUP(SL,LT,$O74,0)</f>
        <v>#NAME?</v>
      </c>
      <c r="I74" s="310"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9" t="s">
        <v>473</v>
      </c>
      <c r="E75" s="300"/>
      <c r="F75" s="54"/>
      <c r="G75" s="307"/>
      <c r="H75" s="308"/>
      <c r="I75" s="308"/>
      <c r="J75" s="309"/>
      <c r="K75" s="33"/>
      <c r="L75" s="110" t="s">
        <v>1196</v>
      </c>
      <c r="M75" s="109"/>
      <c r="P75" s="2"/>
      <c r="Q75" s="2"/>
      <c r="R75" s="2"/>
      <c r="S75" s="2"/>
      <c r="T75" s="2"/>
      <c r="U75" s="2"/>
      <c r="V75" s="2"/>
      <c r="W75" s="2"/>
      <c r="X75" s="2"/>
      <c r="Y75" s="2"/>
      <c r="Z75" s="2"/>
      <c r="AA75" s="2"/>
      <c r="AB75" s="2"/>
      <c r="AC75" s="2"/>
      <c r="AD75" s="2"/>
      <c r="AE75" s="2"/>
      <c r="AF75" s="2"/>
      <c r="AG75" s="2"/>
      <c r="AH75" s="2"/>
    </row>
    <row r="76" spans="1:34" ht="15">
      <c r="A76" s="38"/>
      <c r="B76" s="55"/>
      <c r="C76" s="11"/>
      <c r="D76" s="1"/>
      <c r="E76" s="1"/>
      <c r="F76" s="11"/>
      <c r="G76" s="354"/>
      <c r="H76" s="354"/>
      <c r="I76" s="354"/>
      <c r="J76" s="354"/>
      <c r="K76" s="33"/>
      <c r="L76" s="110"/>
      <c r="M76" s="109"/>
      <c r="P76" s="2"/>
      <c r="Q76" s="2"/>
      <c r="R76" s="2"/>
      <c r="S76" s="2"/>
      <c r="T76" s="2"/>
      <c r="U76" s="2"/>
      <c r="V76" s="2"/>
      <c r="W76" s="2"/>
      <c r="X76" s="2"/>
      <c r="Y76" s="2"/>
      <c r="Z76" s="2"/>
      <c r="AA76" s="2"/>
      <c r="AB76" s="2"/>
      <c r="AC76" s="2"/>
      <c r="AD76" s="2"/>
      <c r="AE76" s="2"/>
      <c r="AF76" s="2"/>
      <c r="AG76" s="2"/>
      <c r="AH76" s="2"/>
    </row>
    <row r="77" spans="1:34" ht="49.4"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9" t="s">
        <v>473</v>
      </c>
      <c r="E77" s="300"/>
      <c r="F77" s="54"/>
      <c r="G77" s="311" t="s">
        <v>15889</v>
      </c>
      <c r="H77" s="312"/>
      <c r="I77" s="312"/>
      <c r="J77" s="313"/>
      <c r="K77" s="33"/>
      <c r="L77" s="110" t="s">
        <v>1197</v>
      </c>
      <c r="M77" s="109"/>
      <c r="P77" s="2"/>
      <c r="Q77" s="2"/>
      <c r="R77" s="2"/>
      <c r="S77" s="2"/>
      <c r="T77" s="2"/>
      <c r="U77" s="2"/>
      <c r="V77" s="2"/>
      <c r="W77" s="2"/>
      <c r="X77" s="2"/>
      <c r="Y77" s="2"/>
      <c r="Z77" s="2"/>
      <c r="AA77" s="2"/>
      <c r="AB77" s="2"/>
      <c r="AC77" s="2"/>
      <c r="AD77" s="2"/>
      <c r="AE77" s="2"/>
      <c r="AF77" s="2"/>
      <c r="AG77" s="2"/>
      <c r="AH77" s="2"/>
    </row>
    <row r="78" spans="1:34" ht="1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9" t="s">
        <v>473</v>
      </c>
      <c r="E79" s="300"/>
      <c r="F79" s="54"/>
      <c r="G79" s="307"/>
      <c r="H79" s="308"/>
      <c r="I79" s="308"/>
      <c r="J79" s="309"/>
      <c r="K79" s="33"/>
      <c r="L79" s="110" t="s">
        <v>1197</v>
      </c>
      <c r="M79" s="109"/>
      <c r="P79" s="2"/>
      <c r="Q79" s="2"/>
      <c r="R79" s="2"/>
      <c r="S79" s="2"/>
      <c r="T79" s="2"/>
      <c r="U79" s="2"/>
      <c r="V79" s="2"/>
      <c r="W79" s="2"/>
      <c r="X79" s="2"/>
      <c r="Y79" s="2"/>
      <c r="Z79" s="2"/>
      <c r="AA79" s="2"/>
      <c r="AB79" s="2"/>
      <c r="AC79" s="2"/>
      <c r="AD79" s="2"/>
      <c r="AE79" s="2"/>
      <c r="AF79" s="2"/>
      <c r="AG79" s="2"/>
      <c r="AH79" s="2"/>
    </row>
    <row r="80" spans="1:34" ht="1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9" t="s">
        <v>473</v>
      </c>
      <c r="E81" s="300"/>
      <c r="F81" s="54"/>
      <c r="G81" s="307"/>
      <c r="H81" s="308"/>
      <c r="I81" s="308"/>
      <c r="J81" s="309"/>
      <c r="K81" s="33"/>
      <c r="L81" s="110" t="s">
        <v>1256</v>
      </c>
      <c r="M81" s="109"/>
      <c r="P81" s="2"/>
      <c r="Q81" s="2"/>
      <c r="R81" s="2"/>
      <c r="S81" s="2"/>
      <c r="T81" s="2"/>
      <c r="U81" s="2"/>
      <c r="V81" s="2"/>
      <c r="W81" s="2"/>
      <c r="X81" s="2"/>
      <c r="Y81" s="2"/>
      <c r="Z81" s="2"/>
      <c r="AA81" s="2"/>
      <c r="AB81" s="2"/>
      <c r="AC81" s="2"/>
      <c r="AD81" s="2"/>
      <c r="AE81" s="2"/>
      <c r="AF81" s="2"/>
      <c r="AG81" s="2"/>
      <c r="AH81" s="2"/>
    </row>
    <row r="82" spans="1:34" ht="1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9" t="s">
        <v>14427</v>
      </c>
      <c r="E83" s="300"/>
      <c r="F83" s="54"/>
      <c r="G83" s="307"/>
      <c r="H83" s="308"/>
      <c r="I83" s="308"/>
      <c r="J83" s="309"/>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52" t="s">
        <v>473</v>
      </c>
      <c r="E85" s="353"/>
      <c r="F85" s="54"/>
      <c r="G85" s="307"/>
      <c r="H85" s="308"/>
      <c r="I85" s="308"/>
      <c r="J85" s="309"/>
      <c r="K85" s="33"/>
      <c r="L85" s="110" t="s">
        <v>1197</v>
      </c>
      <c r="M85" s="109"/>
      <c r="P85" s="2"/>
      <c r="Q85" s="2"/>
      <c r="R85" s="2"/>
      <c r="S85" s="2"/>
      <c r="T85" s="2"/>
      <c r="U85" s="2"/>
      <c r="V85" s="2"/>
      <c r="W85" s="2"/>
      <c r="X85" s="2"/>
      <c r="Y85" s="2"/>
      <c r="Z85" s="2"/>
      <c r="AA85" s="2"/>
      <c r="AB85" s="2"/>
      <c r="AC85" s="2"/>
      <c r="AD85" s="2"/>
      <c r="AE85" s="2"/>
      <c r="AF85" s="2"/>
      <c r="AG85" s="2"/>
      <c r="AH85" s="2"/>
    </row>
    <row r="86" spans="1:34" ht="15">
      <c r="A86" s="38"/>
      <c r="B86" s="58"/>
      <c r="C86" s="11"/>
      <c r="D86" s="1"/>
      <c r="E86" s="1"/>
      <c r="F86" s="12"/>
      <c r="G86" s="354"/>
      <c r="H86" s="354"/>
      <c r="I86" s="354"/>
      <c r="J86" s="354"/>
      <c r="K86" s="33"/>
      <c r="L86" s="110"/>
      <c r="M86" s="109"/>
      <c r="P86" s="2"/>
      <c r="Q86" s="2"/>
      <c r="R86" s="2"/>
      <c r="S86" s="2"/>
      <c r="T86" s="2"/>
      <c r="U86" s="2"/>
      <c r="V86" s="2"/>
      <c r="W86" s="2"/>
      <c r="X86" s="2"/>
      <c r="Y86" s="2"/>
      <c r="Z86" s="2"/>
      <c r="AA86" s="2"/>
      <c r="AB86" s="2"/>
      <c r="AC86" s="2"/>
      <c r="AD86" s="2"/>
      <c r="AE86" s="2"/>
      <c r="AF86" s="2"/>
      <c r="AG86" s="2"/>
      <c r="AH86" s="2"/>
    </row>
    <row r="87" spans="1:34" ht="37.4" customHeight="1">
      <c r="A87" s="38"/>
      <c r="B87" s="53" t="str">
        <f ca="1">OFFSET(L!$C$1,MATCH("Declaration"&amp;ADDRESS(ROW(),COLUMN(),4),L!$A:$A,0)-1,SL,,)&amp;$Q$37</f>
        <v>G. Does your review process include corrective action management? (*)</v>
      </c>
      <c r="C87" s="54"/>
      <c r="D87" s="299" t="s">
        <v>473</v>
      </c>
      <c r="E87" s="300"/>
      <c r="F87" s="54"/>
      <c r="G87" s="307"/>
      <c r="H87" s="308"/>
      <c r="I87" s="308"/>
      <c r="J87" s="309"/>
      <c r="K87" s="33"/>
      <c r="L87" s="110" t="s">
        <v>1195</v>
      </c>
      <c r="M87" s="109"/>
      <c r="P87" s="2"/>
      <c r="Q87" s="2"/>
      <c r="R87" s="2"/>
      <c r="S87" s="2"/>
      <c r="T87" s="2"/>
      <c r="U87" s="2"/>
      <c r="V87" s="2"/>
      <c r="W87" s="2"/>
      <c r="X87" s="2"/>
      <c r="Y87" s="2"/>
      <c r="Z87" s="2"/>
      <c r="AA87" s="2"/>
      <c r="AB87" s="2"/>
      <c r="AC87" s="2"/>
      <c r="AD87" s="2"/>
      <c r="AE87" s="2"/>
      <c r="AF87" s="2"/>
      <c r="AG87" s="2"/>
      <c r="AH87" s="2"/>
    </row>
    <row r="88" spans="1:34" ht="15">
      <c r="A88" s="38"/>
      <c r="B88" s="55"/>
      <c r="C88" s="11"/>
      <c r="D88" s="1"/>
      <c r="E88" s="1"/>
      <c r="F88" s="12"/>
      <c r="G88" s="355"/>
      <c r="H88" s="355"/>
      <c r="I88" s="355"/>
      <c r="J88" s="355"/>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299" t="s">
        <v>474</v>
      </c>
      <c r="E89" s="300"/>
      <c r="F89" s="54"/>
      <c r="G89" s="307"/>
      <c r="H89" s="308"/>
      <c r="I89" s="308"/>
      <c r="J89" s="309"/>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51" t="str">
        <f>IF(OR($D$8="",$I$3=""),"","Click here to check required fields completion")</f>
        <v/>
      </c>
      <c r="C90" s="351"/>
      <c r="D90" s="351"/>
      <c r="E90" s="351"/>
      <c r="F90" s="351"/>
      <c r="G90" s="351"/>
      <c r="H90" s="351"/>
      <c r="I90" s="351"/>
      <c r="J90" s="351"/>
      <c r="K90" s="33"/>
      <c r="L90" s="97"/>
      <c r="P90" s="2"/>
      <c r="Q90" s="2"/>
      <c r="R90" s="2"/>
      <c r="S90" s="2"/>
      <c r="T90" s="2"/>
      <c r="U90" s="2"/>
      <c r="V90" s="2"/>
      <c r="W90" s="2"/>
      <c r="X90" s="2"/>
      <c r="Y90" s="2"/>
      <c r="Z90" s="2"/>
      <c r="AA90" s="2"/>
      <c r="AB90" s="2"/>
      <c r="AC90" s="2"/>
      <c r="AD90" s="2"/>
      <c r="AE90" s="2"/>
      <c r="AF90" s="2"/>
      <c r="AG90" s="2"/>
      <c r="AH90" s="2"/>
    </row>
    <row r="91" spans="1:34" ht="15.5" thickBot="1">
      <c r="A91" s="349" t="str">
        <f ca="1">OFFSET(L!$C$1,MATCH("General"&amp;"Cpy",L!$A:$A,0)-1,SL,,)</f>
        <v>© 2026 Responsible Minerals Initiative. All rights reserved.</v>
      </c>
      <c r="B91" s="350"/>
      <c r="C91" s="350"/>
      <c r="D91" s="350"/>
      <c r="E91" s="350"/>
      <c r="F91" s="350"/>
      <c r="G91" s="350"/>
      <c r="H91" s="350"/>
      <c r="I91" s="350"/>
      <c r="J91" s="350"/>
      <c r="K91" s="59"/>
      <c r="L91" s="97"/>
      <c r="P91" s="2"/>
      <c r="Q91" s="2"/>
      <c r="R91" s="2"/>
      <c r="S91" s="2"/>
      <c r="T91" s="2"/>
      <c r="U91" s="2"/>
      <c r="V91" s="2"/>
      <c r="W91" s="2"/>
      <c r="X91" s="2"/>
      <c r="Y91" s="2"/>
      <c r="Z91" s="2"/>
      <c r="AA91" s="2"/>
      <c r="AB91" s="2"/>
      <c r="AC91" s="2"/>
      <c r="AD91" s="2"/>
      <c r="AE91" s="2"/>
      <c r="AF91" s="2"/>
      <c r="AG91" s="2"/>
      <c r="AH91" s="2"/>
    </row>
    <row r="92" spans="1:34" ht="15.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3" t="str">
        <f>IF(AND(OR($D$26="Yes",$D$26=""),OR($D$32="Yes",$D$32="")),"Yes","")</f>
        <v>Yes</v>
      </c>
      <c r="E96" s="263" t="str">
        <f>IF(AND(OR($D$26="Yes",$D$26=""),OR($D$32="Yes",$D$32="")),"100%","")</f>
        <v>100%</v>
      </c>
      <c r="G96" s="263" t="str">
        <f>IF(OR($D$26="Yes",$D$26=""),"Yes","")</f>
        <v>Yes</v>
      </c>
    </row>
    <row r="97" spans="2:7" ht="13.5" hidden="1" customHeight="1">
      <c r="B97" s="53" t="s">
        <v>474</v>
      </c>
      <c r="D97" s="263" t="str">
        <f>IF(AND(OR($D$26="Yes",$D$26=""),OR($D$32="Yes",$D$32="")),"No","")</f>
        <v>No</v>
      </c>
      <c r="E97" s="263" t="str">
        <f>IF(AND(OR($D$26="Yes",$D$26=""),OR($D$32="Yes",$D$32="")),"Greater than 90%","")</f>
        <v>Greater than 90%</v>
      </c>
      <c r="G97" s="263" t="str">
        <f>IF(OR($D$26="Yes",$D$26=""),"No","")</f>
        <v>No</v>
      </c>
    </row>
    <row r="98" spans="2:7" ht="15" hidden="1">
      <c r="B98" s="53" t="s">
        <v>475</v>
      </c>
      <c r="D98" s="263" t="str">
        <f>IF(AND(OR($D$26="Yes",$D$26=""),OR($D$32="Yes",$D$32="")),"Unknown","")</f>
        <v>Unknown</v>
      </c>
      <c r="E98" s="263" t="str">
        <f>IF(AND(OR($D$26="Yes",$D$26=""),OR($D$32="Yes",$D$32="")),"Greater than 75%","")</f>
        <v>Greater than 75%</v>
      </c>
      <c r="G98" s="263" t="str">
        <f>IF(OR($D$27="Yes",$D$27=""),"Yes","")</f>
        <v>Yes</v>
      </c>
    </row>
    <row r="99" spans="2:7" ht="15" hidden="1">
      <c r="B99" s="172">
        <v>1</v>
      </c>
      <c r="D99" s="263" t="str">
        <f>IF(AND(OR($D$27="Yes",$D$27=""),OR($D$33="Yes",$D$33="")),"Yes","")</f>
        <v>Yes</v>
      </c>
      <c r="E99" s="263" t="str">
        <f>IF(AND(OR($D$26="Yes",$D$26=""),OR($D$32="Yes",$D$32="")),"Greater than 50%","")</f>
        <v>Greater than 50%</v>
      </c>
      <c r="G99" s="263" t="str">
        <f>IF(OR($D$27="Yes",$D$27=""),"No","")</f>
        <v>No</v>
      </c>
    </row>
    <row r="100" spans="2:7" ht="15" hidden="1">
      <c r="B100" s="219" t="s">
        <v>2370</v>
      </c>
      <c r="D100" s="263" t="str">
        <f>IF(AND(OR($D$27="Yes",$D$27=""),OR($D$33="Yes",$D$33="")),"No","")</f>
        <v>No</v>
      </c>
      <c r="E100" s="263" t="str">
        <f>IF(AND(OR($D$26="Yes",$D$26=""),OR($D$32="Yes",$D$32="")),"50% or less","")</f>
        <v>50% or less</v>
      </c>
      <c r="G100" s="263" t="str">
        <f>IF(OR($D$28="Yes",$D$28=""),"Yes","")</f>
        <v>Yes</v>
      </c>
    </row>
    <row r="101" spans="2:7" ht="15" hidden="1">
      <c r="B101" s="219" t="s">
        <v>2371</v>
      </c>
      <c r="D101" s="263" t="str">
        <f>IF(AND(OR($D$27="Yes",$D$27=""),OR($D$33="Yes",$D$33="")),"Unknown","")</f>
        <v>Unknown</v>
      </c>
      <c r="E101" s="263" t="str">
        <f>IF(AND(OR($D$26="Yes",$D$26=""),OR($D$32="Yes",$D$32="")),"None","")</f>
        <v>None</v>
      </c>
      <c r="G101" s="263" t="str">
        <f>IF(OR($D$28="Yes",$D$28=""),"No","")</f>
        <v>No</v>
      </c>
    </row>
    <row r="102" spans="2:7" ht="15" hidden="1">
      <c r="B102" s="219" t="s">
        <v>2372</v>
      </c>
      <c r="D102" s="263" t="str">
        <f>IF(AND(OR($D$28="Yes",$D$28=""),OR($D$34="Yes",$D$34="")),"Yes","")</f>
        <v>Yes</v>
      </c>
      <c r="E102" s="263" t="str">
        <f>IF(AND(OR($D$27="Yes",$D$27=""),OR($D$33="Yes",$D$33="")),"100%","")</f>
        <v>100%</v>
      </c>
      <c r="G102" s="263" t="str">
        <f>IF(OR($D$29="Yes",$D$29=""),"Yes","")</f>
        <v>Yes</v>
      </c>
    </row>
    <row r="103" spans="2:7" ht="15" hidden="1">
      <c r="B103" s="219" t="s">
        <v>2373</v>
      </c>
      <c r="D103" s="263" t="str">
        <f>IF(AND(OR($D$28="Yes",$D$28=""),OR($D$34="Yes",$D$34="")),"No","")</f>
        <v>No</v>
      </c>
      <c r="E103" s="263" t="str">
        <f>IF(AND(OR($D$27="Yes",$D$27=""),OR($D$33="Yes",$D$33="")),"Greater than 90%","")</f>
        <v>Greater than 90%</v>
      </c>
      <c r="G103" s="263" t="str">
        <f>IF(OR($D$29="Yes",$D$29=""),"No","")</f>
        <v>No</v>
      </c>
    </row>
    <row r="104" spans="2:7" ht="15" hidden="1">
      <c r="B104" s="219" t="s">
        <v>476</v>
      </c>
      <c r="D104" s="263" t="str">
        <f>IF(AND(OR($D$28="Yes",$D$28=""),OR($D$34="Yes",$D$34="")),"Unknown","")</f>
        <v>Unknown</v>
      </c>
      <c r="E104" s="263" t="str">
        <f>IF(AND(OR($D$27="Yes",$D$27=""),OR($D$33="Yes",$D$33="")),"Greater than 75%","")</f>
        <v>Greater than 75%</v>
      </c>
    </row>
    <row r="105" spans="2:7" ht="15" hidden="1">
      <c r="B105" s="219" t="s">
        <v>14427</v>
      </c>
      <c r="D105" s="263" t="str">
        <f>IF(AND(OR($D$29="Yes",$D$29=""),OR($D$35="Yes",$D$35="")),"Yes","")</f>
        <v>Yes</v>
      </c>
      <c r="E105" s="263" t="str">
        <f>IF(AND(OR($D$27="Yes",$D$27=""),OR($D$33="Yes",$D$33="")),"Greater than 50%","")</f>
        <v>Greater than 50%</v>
      </c>
    </row>
    <row r="106" spans="2:7" ht="15" hidden="1">
      <c r="B106" s="219" t="s">
        <v>11949</v>
      </c>
      <c r="D106" s="263" t="str">
        <f>IF(AND(OR($D$29="Yes",$D$29=""),OR($D$35="Yes",$D$35="")),"No","")</f>
        <v>No</v>
      </c>
      <c r="E106" s="263" t="str">
        <f>IF(AND(OR($D$27="Yes",$D$27=""),OR($D$33="Yes",$D$33="")),"50% or less","")</f>
        <v>50% or less</v>
      </c>
    </row>
    <row r="107" spans="2:7" ht="15" hidden="1">
      <c r="B107" s="219" t="s">
        <v>474</v>
      </c>
      <c r="D107" s="263" t="str">
        <f>IF(AND(OR($D$29="Yes",$D$29=""),OR($D$35="Yes",$D$35="")),"Unknown","")</f>
        <v>Unknown</v>
      </c>
      <c r="E107" s="263" t="str">
        <f>IF(AND(OR($D$27="Yes",$D$27=""),OR($D$33="Yes",$D$33="")),"None","")</f>
        <v>None</v>
      </c>
    </row>
    <row r="108" spans="2:7" ht="15" hidden="1">
      <c r="B108" s="219" t="s">
        <v>13454</v>
      </c>
      <c r="E108" s="263" t="str">
        <f>IF(AND(OR($D$28="Yes",$D$28=""),OR($D$34="Yes",$D$34="")),"100%","")</f>
        <v>100%</v>
      </c>
    </row>
    <row r="109" spans="2:7" ht="15" hidden="1">
      <c r="B109" s="219" t="s">
        <v>13456</v>
      </c>
      <c r="E109" s="263" t="str">
        <f>IF(AND(OR($D$28="Yes",$D$28=""),OR($D$34="Yes",$D$34="")),"Greater than 90%","")</f>
        <v>Greater than 90%</v>
      </c>
    </row>
    <row r="110" spans="2:7" ht="15" hidden="1">
      <c r="B110" s="219" t="s">
        <v>13457</v>
      </c>
      <c r="E110" s="263" t="str">
        <f>IF(AND(OR($D$28="Yes",$D$28=""),OR($D$34="Yes",$D$34="")),"Greater than 75%","")</f>
        <v>Greater than 75%</v>
      </c>
    </row>
    <row r="111" spans="2:7" ht="15" hidden="1">
      <c r="B111" s="219" t="s">
        <v>474</v>
      </c>
      <c r="E111" s="263" t="str">
        <f>IF(AND(OR($D$28="Yes",$D$28=""),OR($D$34="Yes",$D$34="")),"Greater than 50%","")</f>
        <v>Greater than 50%</v>
      </c>
    </row>
    <row r="112" spans="2:7" ht="15" hidden="1" customHeight="1">
      <c r="E112" s="263" t="str">
        <f>IF(AND(OR($D$28="Yes",$D$28=""),OR($D$34="Yes",$D$34="")),"50% or less","")</f>
        <v>50% or less</v>
      </c>
    </row>
    <row r="113" spans="5:5" ht="15" hidden="1" customHeight="1">
      <c r="E113" s="263" t="str">
        <f>IF(AND(OR($D$28="Yes",$D$28=""),OR($D$34="Yes",$D$34="")),"None","")</f>
        <v>None</v>
      </c>
    </row>
    <row r="114" spans="5:5" ht="15" hidden="1" customHeight="1">
      <c r="E114" s="263" t="str">
        <f>IF(AND(OR($D$29="Yes",$D$29=""),OR($D$35="Yes",$D$35="")),"100%","")</f>
        <v>100%</v>
      </c>
    </row>
    <row r="115" spans="5:5" ht="15" hidden="1" customHeight="1">
      <c r="E115" s="263" t="str">
        <f>IF(AND(OR($D$29="Yes",$D$29=""),OR($D$35="Yes",$D$35="")),"Greater than 90%","")</f>
        <v>Greater than 90%</v>
      </c>
    </row>
    <row r="116" spans="5:5" ht="15" hidden="1" customHeight="1">
      <c r="E116" s="263" t="str">
        <f>IF(AND(OR($D$29="Yes",$D$29=""),OR($D$35="Yes",$D$35="")),"Greater than 75%","")</f>
        <v>Greater than 75%</v>
      </c>
    </row>
    <row r="117" spans="5:5" ht="15" hidden="1" customHeight="1">
      <c r="E117" s="263" t="str">
        <f>IF(AND(OR($D$29="Yes",$D$29=""),OR($D$35="Yes",$D$35="")),"Greater than 50%","")</f>
        <v>Greater than 50%</v>
      </c>
    </row>
    <row r="118" spans="5:5" ht="15" hidden="1" customHeight="1">
      <c r="E118" s="263" t="str">
        <f>IF(AND(OR($D$29="Yes",$D$29=""),OR($D$35="Yes",$D$35="")),"50% or less","")</f>
        <v>50% or less</v>
      </c>
    </row>
    <row r="119" spans="5:5" ht="15" hidden="1" customHeight="1">
      <c r="E119" s="263"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FD7A940A-450D-4885-85A5-04D479B7F13C}"/>
    <hyperlink ref="D20" r:id="rId4" xr:uid="{74049B5D-7A1B-4AFF-95B3-987D1514D21E}"/>
    <hyperlink ref="G77" r:id="rId5" xr:uid="{FDAAD285-6F9C-4AE5-B5A9-B9B4EB7429BE}"/>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drawing r:id="rId7"/>
  <legacyDrawing r:id="rId8"/>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D1439" sqref="D1439"/>
    </sheetView>
  </sheetViews>
  <sheetFormatPr baseColWidth="10" defaultColWidth="8.84375" defaultRowHeight="13.5"/>
  <cols>
    <col min="1" max="1" width="13.61328125" style="210" customWidth="1"/>
    <col min="2" max="2" width="13.3828125" style="212" customWidth="1"/>
    <col min="3" max="3" width="40.61328125" style="212" customWidth="1"/>
    <col min="4" max="4" width="30.61328125" style="212" customWidth="1"/>
    <col min="5" max="5" width="20.84375" style="212" customWidth="1"/>
    <col min="6" max="7" width="13.84375" style="212" customWidth="1"/>
    <col min="8" max="8" width="25.15234375" style="212" customWidth="1"/>
    <col min="9" max="9" width="24.15234375" style="212" customWidth="1"/>
    <col min="10" max="10" width="18.3828125" style="212" customWidth="1"/>
    <col min="11" max="11" width="27.3828125" style="212" customWidth="1"/>
    <col min="12" max="12" width="20.61328125" style="212" customWidth="1"/>
    <col min="13" max="13" width="35.15234375" style="212" customWidth="1"/>
    <col min="14" max="14" width="42.15234375" style="212" customWidth="1"/>
    <col min="15" max="15" width="32.15234375" style="212" customWidth="1"/>
    <col min="16" max="16" width="22.84375" style="212" customWidth="1"/>
    <col min="17" max="17" width="43.61328125" style="212" customWidth="1"/>
    <col min="18" max="18" width="35.84375" style="212" hidden="1" customWidth="1"/>
    <col min="19" max="20" width="17.84375" style="212" hidden="1" customWidth="1"/>
    <col min="21" max="21" width="8.84375" style="212" hidden="1" customWidth="1"/>
    <col min="22" max="22" width="6.15234375" style="212" hidden="1" customWidth="1"/>
    <col min="23" max="23" width="8.61328125" style="212" hidden="1" customWidth="1"/>
    <col min="24" max="24" width="8.84375" style="212" hidden="1" customWidth="1"/>
    <col min="25" max="27" width="4.3828125" style="212" hidden="1" customWidth="1"/>
    <col min="28" max="28" width="7.84375" style="212" hidden="1" customWidth="1"/>
    <col min="29" max="33" width="4.3828125" style="212" hidden="1" customWidth="1"/>
    <col min="34" max="34" width="14.61328125" style="212" hidden="1" customWidth="1"/>
    <col min="35" max="39" width="8.84375" style="212" customWidth="1"/>
    <col min="40" max="16384" width="8.84375" style="212"/>
  </cols>
  <sheetData>
    <row r="1" spans="1:34" s="204" customFormat="1" ht="16"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90" t="str">
        <f ca="1">OFFSET(L!$C$1,MATCH("Smelter List"&amp;ADDRESS(ROW(),COLUMN(),4),L!$A:$A,0)-1,SL,,)</f>
        <v>Link to "RMAP Conformant Smelter List"</v>
      </c>
      <c r="K2" s="391"/>
      <c r="L2" s="391"/>
      <c r="M2" s="391"/>
      <c r="N2" s="391"/>
      <c r="O2" s="391"/>
      <c r="P2" s="179"/>
      <c r="Q2" s="180"/>
      <c r="R2" s="181"/>
      <c r="S2" s="181"/>
      <c r="T2" s="181"/>
      <c r="AH2" s="140" t="s">
        <v>473</v>
      </c>
    </row>
    <row r="3" spans="1:34" s="204" customFormat="1" ht="177" customHeight="1">
      <c r="A3" s="155"/>
      <c r="B3" s="392"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2"/>
      <c r="D3" s="392"/>
      <c r="E3" s="392"/>
      <c r="F3" s="205"/>
      <c r="G3" s="393" t="str">
        <f ca="1">OFFSET(L!$C$1,MATCH("General"&amp;"Cpy",L!$A:$A,0)-1,SL,,)</f>
        <v>© 2026 Responsible Minerals Initiative. All rights reserved.</v>
      </c>
      <c r="H3" s="393"/>
      <c r="I3" s="394"/>
      <c r="J3" s="123"/>
      <c r="K3" s="124"/>
      <c r="M3" s="182"/>
      <c r="N3" s="182"/>
      <c r="O3" s="96"/>
      <c r="P3" s="96"/>
      <c r="Q3" s="183" t="s">
        <v>15370</v>
      </c>
      <c r="R3" s="199"/>
      <c r="S3" s="199"/>
      <c r="T3" s="199"/>
      <c r="W3" s="206" t="s">
        <v>1089</v>
      </c>
      <c r="X3" s="206" t="s">
        <v>1088</v>
      </c>
      <c r="Y3" s="206" t="s">
        <v>1090</v>
      </c>
      <c r="Z3" s="206" t="s">
        <v>1087</v>
      </c>
      <c r="AH3" s="140" t="s">
        <v>474</v>
      </c>
    </row>
    <row r="4" spans="1:34" s="152" customFormat="1" ht="60">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49999999999999" customHeight="1">
      <c r="A5" s="293" t="s">
        <v>15890</v>
      </c>
      <c r="B5" s="166" t="s">
        <v>1088</v>
      </c>
      <c r="C5" s="170" t="s">
        <v>15891</v>
      </c>
      <c r="D5" s="213"/>
      <c r="E5" s="166" t="s">
        <v>1073</v>
      </c>
      <c r="F5" s="166" t="s">
        <v>15890</v>
      </c>
      <c r="G5" s="166" t="s">
        <v>12764</v>
      </c>
      <c r="H5" s="167">
        <v>0</v>
      </c>
      <c r="I5" s="168" t="s">
        <v>15892</v>
      </c>
      <c r="J5" s="168" t="s">
        <v>8321</v>
      </c>
      <c r="K5" s="207"/>
      <c r="L5" s="207"/>
      <c r="M5" s="207"/>
      <c r="N5" s="207"/>
      <c r="O5" s="207"/>
      <c r="P5" s="169"/>
      <c r="Q5" s="208"/>
      <c r="R5" s="166" t="str">
        <f ca="1">IF(ISERROR($V5),"",OFFSET('Smelter Look-up'!$C$4,$V5-4,0)&amp;"")</f>
        <v/>
      </c>
      <c r="S5" s="165" t="str">
        <f ca="1">IF(B5="","",IF(ISERROR(MATCH($E5,CL,0)),"Unknown",INDIRECT("'C'!$A$"&amp;MATCH($E5,CL,0)+1)))</f>
        <v>MY</v>
      </c>
      <c r="T5" s="165" t="str">
        <f ca="1">IF(B5="","",IF(ISERROR(MATCH($J5,SorP!$B$1:$B$6261,0)),"",INDIRECT("'SorP'!$A$"&amp;MATCH($S5&amp;$J5,SorP!C:C,0))))</f>
        <v>MY-07</v>
      </c>
      <c r="U5" s="185"/>
      <c r="V5" s="209" t="e">
        <f>IF(C5="",NA(),IF(OR(C5="Smelter not listed",C5="Smelter not yet identified"),MATCH($B5&amp;$D5,'Smelter Look-up'!$J:$J,0),MATCH($B5&amp;$C5,'Smelter Look-up'!$J:$J,0)))</f>
        <v>#N/A</v>
      </c>
      <c r="X5" s="210">
        <f t="shared" ref="X5" si="0">IF(AND(C5="Smelter not listed",OR(LEN(D5)=0,LEN(E5)=0)),1,0)</f>
        <v>0</v>
      </c>
      <c r="AB5" s="211" t="str">
        <f t="shared" ref="AB5" si="1">B5&amp;C5</f>
        <v>TinMalaysia Smelting Corporation (MSC)</v>
      </c>
    </row>
    <row r="6" spans="1:34" s="210" customFormat="1" ht="20.149999999999999" customHeight="1">
      <c r="A6" s="293" t="s">
        <v>753</v>
      </c>
      <c r="B6" s="166" t="s">
        <v>1088</v>
      </c>
      <c r="C6" s="170" t="s">
        <v>1713</v>
      </c>
      <c r="D6" s="213"/>
      <c r="E6" s="166" t="s">
        <v>848</v>
      </c>
      <c r="F6" s="166" t="s">
        <v>753</v>
      </c>
      <c r="G6" s="166" t="s">
        <v>12764</v>
      </c>
      <c r="H6" s="167">
        <v>0</v>
      </c>
      <c r="I6" s="168" t="s">
        <v>1711</v>
      </c>
      <c r="J6" s="168" t="s">
        <v>1712</v>
      </c>
      <c r="K6" s="207"/>
      <c r="L6" s="207"/>
      <c r="M6" s="207"/>
      <c r="N6" s="207"/>
      <c r="O6" s="207"/>
      <c r="P6" s="169"/>
      <c r="Q6" s="208"/>
      <c r="R6" s="166" t="str">
        <f ca="1">IF(ISERROR($V6),"",OFFSET('Smelter Look-up'!$C$4,$V6-4,0)&amp;"")</f>
        <v>Thaisarco</v>
      </c>
      <c r="S6" s="165" t="str">
        <f t="shared" ref="S6:S37" ca="1" si="2">IF(B6="","",IF(ISERROR(MATCH($E6,CL,0)),"Unknown",INDIRECT("'C'!$A$"&amp;MATCH($E6,CL,0)+1)))</f>
        <v>TH</v>
      </c>
      <c r="T6" s="165" t="str">
        <f ca="1">IF(B6="","",IF(ISERROR(MATCH($J6,SorP!$B$1:$B$6261,0)),"",INDIRECT("'SorP'!$A$"&amp;MATCH($S6&amp;$J6,SorP!C:C,0))))</f>
        <v>TH-83</v>
      </c>
      <c r="U6" s="185"/>
      <c r="V6" s="209">
        <f>IF(C6="",NA(),IF(OR(C6="Smelter not listed",C6="Smelter not yet identified"),MATCH($B6&amp;$D6,'Smelter Look-up'!$J:$J,0),MATCH($B6&amp;$C6,'Smelter Look-up'!$J:$J,0)))</f>
        <v>542</v>
      </c>
      <c r="X6" s="210">
        <f t="shared" ref="X6:X37" si="3">IF(AND(C6="Smelter not listed",OR(LEN(D6)=0,LEN(E6)=0)),1,0)</f>
        <v>0</v>
      </c>
      <c r="AB6" s="211" t="str">
        <f t="shared" ref="AB6:AB37" si="4">B6&amp;C6</f>
        <v>TinThailand Smelting &amp; Refining Co Ltd</v>
      </c>
    </row>
    <row r="7" spans="1:34" s="210" customFormat="1" ht="20.149999999999999" customHeight="1">
      <c r="A7" s="293" t="s">
        <v>1728</v>
      </c>
      <c r="B7" s="166" t="s">
        <v>1088</v>
      </c>
      <c r="C7" s="170" t="s">
        <v>12472</v>
      </c>
      <c r="D7" s="213"/>
      <c r="E7" s="166" t="s">
        <v>1053</v>
      </c>
      <c r="F7" s="166" t="s">
        <v>1728</v>
      </c>
      <c r="G7" s="166" t="s">
        <v>12764</v>
      </c>
      <c r="H7" s="167">
        <v>0</v>
      </c>
      <c r="I7" s="168" t="s">
        <v>1729</v>
      </c>
      <c r="J7" s="168" t="s">
        <v>3031</v>
      </c>
      <c r="K7" s="207"/>
      <c r="L7" s="207"/>
      <c r="M7" s="207"/>
      <c r="N7" s="207"/>
      <c r="O7" s="207"/>
      <c r="P7" s="169"/>
      <c r="Q7" s="208"/>
      <c r="R7" s="166" t="str">
        <f ca="1">IF(ISERROR($V7),"",OFFSET('Smelter Look-up'!$C$4,$V7-4,0)&amp;"")</f>
        <v>Aurubis Beerse</v>
      </c>
      <c r="S7" s="165" t="str">
        <f t="shared" ca="1" si="2"/>
        <v>BE</v>
      </c>
      <c r="T7" s="165" t="str">
        <f ca="1">IF(B7="","",IF(ISERROR(MATCH($J7,SorP!$B$1:$B$6261,0)),"",INDIRECT("'SorP'!$A$"&amp;MATCH($S7&amp;$J7,SorP!C:C,0))))</f>
        <v>BE-VAN</v>
      </c>
      <c r="U7" s="185"/>
      <c r="V7" s="209">
        <f>IF(C7="",NA(),IF(OR(C7="Smelter not listed",C7="Smelter not yet identified"),MATCH($B7&amp;$D7,'Smelter Look-up'!$J:$J,0),MATCH($B7&amp;$C7,'Smelter Look-up'!$J:$J,0)))</f>
        <v>496</v>
      </c>
      <c r="X7" s="210">
        <f t="shared" si="3"/>
        <v>0</v>
      </c>
      <c r="AB7" s="211" t="str">
        <f t="shared" si="4"/>
        <v>TinMetallo Belgium N.V.</v>
      </c>
    </row>
    <row r="8" spans="1:34" s="210" customFormat="1" ht="20.149999999999999" customHeight="1">
      <c r="A8" s="293" t="s">
        <v>750</v>
      </c>
      <c r="B8" s="166" t="s">
        <v>1088</v>
      </c>
      <c r="C8" s="170" t="s">
        <v>13288</v>
      </c>
      <c r="D8" s="213"/>
      <c r="E8" s="166" t="s">
        <v>1063</v>
      </c>
      <c r="F8" s="166" t="s">
        <v>750</v>
      </c>
      <c r="G8" s="166" t="s">
        <v>12764</v>
      </c>
      <c r="H8" s="167">
        <v>0</v>
      </c>
      <c r="I8" s="168" t="s">
        <v>1710</v>
      </c>
      <c r="J8" s="168" t="s">
        <v>12398</v>
      </c>
      <c r="K8" s="207"/>
      <c r="L8" s="207"/>
      <c r="M8" s="207"/>
      <c r="N8" s="207"/>
      <c r="O8" s="207"/>
      <c r="P8" s="169"/>
      <c r="Q8" s="208"/>
      <c r="R8" s="166" t="str">
        <f ca="1">IF(ISERROR($V8),"",OFFSET('Smelter Look-up'!$C$4,$V8-4,0)&amp;"")</f>
        <v>PT Timah Tbk Mentok</v>
      </c>
      <c r="S8" s="165" t="str">
        <f t="shared" ca="1" si="2"/>
        <v>ID</v>
      </c>
      <c r="T8" s="165" t="str">
        <f ca="1">IF(B8="","",IF(ISERROR(MATCH($J8,SorP!$B$1:$B$6261,0)),"",INDIRECT("'SorP'!$A$"&amp;MATCH($S8&amp;$J8,SorP!C:C,0))))</f>
        <v>ID-BB</v>
      </c>
      <c r="U8" s="185"/>
      <c r="V8" s="209">
        <f>IF(C8="",NA(),IF(OR(C8="Smelter not listed",C8="Smelter not yet identified"),MATCH($B8&amp;$D8,'Smelter Look-up'!$J:$J,0),MATCH($B8&amp;$C8,'Smelter Look-up'!$J:$J,0)))</f>
        <v>532</v>
      </c>
      <c r="X8" s="210">
        <f t="shared" si="3"/>
        <v>0</v>
      </c>
      <c r="AB8" s="211" t="str">
        <f t="shared" si="4"/>
        <v>TinPT Timah Tbk Mentok</v>
      </c>
    </row>
    <row r="9" spans="1:34" s="210" customFormat="1" ht="20.149999999999999" customHeight="1">
      <c r="A9" s="293" t="s">
        <v>738</v>
      </c>
      <c r="B9" s="166" t="s">
        <v>1088</v>
      </c>
      <c r="C9" s="170" t="s">
        <v>778</v>
      </c>
      <c r="D9" s="213"/>
      <c r="E9" s="166" t="s">
        <v>842</v>
      </c>
      <c r="F9" s="166" t="s">
        <v>738</v>
      </c>
      <c r="G9" s="166" t="s">
        <v>12764</v>
      </c>
      <c r="H9" s="167">
        <v>0</v>
      </c>
      <c r="I9" s="168" t="s">
        <v>1690</v>
      </c>
      <c r="J9" s="168" t="s">
        <v>9079</v>
      </c>
      <c r="K9" s="207"/>
      <c r="L9" s="207"/>
      <c r="M9" s="207"/>
      <c r="N9" s="207"/>
      <c r="O9" s="207"/>
      <c r="P9" s="169"/>
      <c r="Q9" s="208"/>
      <c r="R9" s="166" t="str">
        <f ca="1">IF(ISERROR($V9),"",OFFSET('Smelter Look-up'!$C$4,$V9-4,0)&amp;"")</f>
        <v>Fenix Metals</v>
      </c>
      <c r="S9" s="165" t="str">
        <f t="shared" ca="1" si="2"/>
        <v>PL</v>
      </c>
      <c r="T9" s="165" t="str">
        <f ca="1">IF(B9="","",IF(ISERROR(MATCH($J9,SorP!$B$1:$B$6261,0)),"",INDIRECT("'SorP'!$A$"&amp;MATCH($S9&amp;$J9,SorP!C:C,0))))</f>
        <v>PL-18</v>
      </c>
      <c r="U9" s="185"/>
      <c r="V9" s="209">
        <f>IF(C9="",NA(),IF(OR(C9="Smelter not listed",C9="Smelter not yet identified"),MATCH($B9&amp;$D9,'Smelter Look-up'!$J:$J,0),MATCH($B9&amp;$C9,'Smelter Look-up'!$J:$J,0)))</f>
        <v>462</v>
      </c>
      <c r="X9" s="210">
        <f t="shared" si="3"/>
        <v>0</v>
      </c>
      <c r="AB9" s="211" t="str">
        <f t="shared" si="4"/>
        <v>TinFenix Metals</v>
      </c>
    </row>
    <row r="10" spans="1:34" s="210" customFormat="1" ht="20.149999999999999" customHeight="1">
      <c r="A10" s="293" t="s">
        <v>736</v>
      </c>
      <c r="B10" s="166" t="s">
        <v>1088</v>
      </c>
      <c r="C10" s="170" t="s">
        <v>2135</v>
      </c>
      <c r="D10" s="213"/>
      <c r="E10" s="166" t="s">
        <v>2321</v>
      </c>
      <c r="F10" s="166" t="s">
        <v>736</v>
      </c>
      <c r="G10" s="166" t="s">
        <v>12764</v>
      </c>
      <c r="H10" s="167">
        <v>0</v>
      </c>
      <c r="I10" s="168" t="s">
        <v>1688</v>
      </c>
      <c r="J10" s="168" t="s">
        <v>1688</v>
      </c>
      <c r="K10" s="207"/>
      <c r="L10" s="207"/>
      <c r="M10" s="207"/>
      <c r="N10" s="207"/>
      <c r="O10" s="207"/>
      <c r="P10" s="169"/>
      <c r="Q10" s="208"/>
      <c r="R10" s="166" t="str">
        <f ca="1">IF(ISERROR($V10),"",OFFSET('Smelter Look-up'!$C$4,$V10-4,0)&amp;"")</f>
        <v>EM Vinto</v>
      </c>
      <c r="S10" s="165" t="str">
        <f t="shared" ca="1" si="2"/>
        <v>Unknown</v>
      </c>
      <c r="T10" s="165" t="e">
        <f ca="1">IF(B10="","",IF(ISERROR(MATCH($J10,SorP!$B$1:$B$6261,0)),"",INDIRECT("'SorP'!$A$"&amp;MATCH($S10&amp;$J10,SorP!C:C,0))))</f>
        <v>#N/A</v>
      </c>
      <c r="U10" s="185"/>
      <c r="V10" s="209">
        <f>IF(C10="",NA(),IF(OR(C10="Smelter not listed",C10="Smelter not yet identified"),MATCH($B10&amp;$D10,'Smelter Look-up'!$J:$J,0),MATCH($B10&amp;$C10,'Smelter Look-up'!$J:$J,0)))</f>
        <v>454</v>
      </c>
      <c r="X10" s="210">
        <f t="shared" si="3"/>
        <v>0</v>
      </c>
      <c r="AB10" s="211" t="str">
        <f t="shared" si="4"/>
        <v>TinEmpresa Metalúrgica Vinto</v>
      </c>
    </row>
    <row r="11" spans="1:34" s="210" customFormat="1" ht="20.149999999999999" customHeight="1">
      <c r="A11" s="293" t="s">
        <v>1356</v>
      </c>
      <c r="B11" s="166" t="s">
        <v>1088</v>
      </c>
      <c r="C11" s="170" t="s">
        <v>1355</v>
      </c>
      <c r="D11" s="213"/>
      <c r="E11" s="166" t="s">
        <v>1063</v>
      </c>
      <c r="F11" s="166" t="s">
        <v>1356</v>
      </c>
      <c r="G11" s="166" t="s">
        <v>12764</v>
      </c>
      <c r="H11" s="167">
        <v>0</v>
      </c>
      <c r="I11" s="168" t="s">
        <v>1686</v>
      </c>
      <c r="J11" s="168" t="s">
        <v>12398</v>
      </c>
      <c r="K11" s="207"/>
      <c r="L11" s="207"/>
      <c r="M11" s="207"/>
      <c r="N11" s="207"/>
      <c r="O11" s="207"/>
      <c r="P11" s="169"/>
      <c r="Q11" s="208"/>
      <c r="R11" s="166" t="str">
        <f ca="1">IF(ISERROR($V11),"",OFFSET('Smelter Look-up'!$C$4,$V11-4,0)&amp;"")</f>
        <v>PT ATD Makmur Mandiri Jaya</v>
      </c>
      <c r="S11" s="165" t="str">
        <f t="shared" ca="1" si="2"/>
        <v>ID</v>
      </c>
      <c r="T11" s="165" t="str">
        <f ca="1">IF(B11="","",IF(ISERROR(MATCH($J11,SorP!$B$1:$B$6261,0)),"",INDIRECT("'SorP'!$A$"&amp;MATCH($S11&amp;$J11,SorP!C:C,0))))</f>
        <v>ID-BB</v>
      </c>
      <c r="U11" s="185"/>
      <c r="V11" s="209">
        <f>IF(C11="",NA(),IF(OR(C11="Smelter not listed",C11="Smelter not yet identified"),MATCH($B11&amp;$D11,'Smelter Look-up'!$J:$J,0),MATCH($B11&amp;$C11,'Smelter Look-up'!$J:$J,0)))</f>
        <v>520</v>
      </c>
      <c r="X11" s="210">
        <f t="shared" si="3"/>
        <v>0</v>
      </c>
      <c r="AB11" s="211" t="str">
        <f t="shared" si="4"/>
        <v>TinPT ATD Makmur Mandiri Jaya</v>
      </c>
    </row>
    <row r="12" spans="1:34" s="210" customFormat="1" ht="20.149999999999999" customHeight="1">
      <c r="A12" s="293" t="s">
        <v>13348</v>
      </c>
      <c r="B12" s="166" t="s">
        <v>1088</v>
      </c>
      <c r="C12" s="170" t="s">
        <v>13334</v>
      </c>
      <c r="D12" s="213"/>
      <c r="E12" s="166" t="s">
        <v>12638</v>
      </c>
      <c r="F12" s="166" t="s">
        <v>13348</v>
      </c>
      <c r="G12" s="166" t="s">
        <v>12764</v>
      </c>
      <c r="H12" s="167">
        <v>0</v>
      </c>
      <c r="I12" s="168" t="s">
        <v>13359</v>
      </c>
      <c r="J12" s="168" t="s">
        <v>9642</v>
      </c>
      <c r="K12" s="207"/>
      <c r="L12" s="207"/>
      <c r="M12" s="207"/>
      <c r="N12" s="207"/>
      <c r="O12" s="207"/>
      <c r="P12" s="169"/>
      <c r="Q12" s="208"/>
      <c r="R12" s="166" t="str">
        <f ca="1">IF(ISERROR($V12),"",OFFSET('Smelter Look-up'!$C$4,$V12-4,0)&amp;"")</f>
        <v>Luna Smelter, Ltd.</v>
      </c>
      <c r="S12" s="165" t="str">
        <f t="shared" ca="1" si="2"/>
        <v>RW</v>
      </c>
      <c r="T12" s="165" t="str">
        <f ca="1">IF(B12="","",IF(ISERROR(MATCH($J12,SorP!$B$1:$B$6261,0)),"",INDIRECT("'SorP'!$A$"&amp;MATCH($S12&amp;$J12,SorP!C:C,0))))</f>
        <v>RW-01</v>
      </c>
      <c r="U12" s="185"/>
      <c r="V12" s="209">
        <f>IF(C12="",NA(),IF(OR(C12="Smelter not listed",C12="Smelter not yet identified"),MATCH($B12&amp;$D12,'Smelter Look-up'!$J:$J,0),MATCH($B12&amp;$C12,'Smelter Look-up'!$J:$J,0)))</f>
        <v>488</v>
      </c>
      <c r="X12" s="210">
        <f t="shared" si="3"/>
        <v>0</v>
      </c>
      <c r="AB12" s="211" t="str">
        <f t="shared" si="4"/>
        <v>TinLuna Smelter, Ltd.</v>
      </c>
    </row>
    <row r="13" spans="1:34" s="210" customFormat="1" ht="20.149999999999999" customHeight="1">
      <c r="A13" s="293" t="s">
        <v>754</v>
      </c>
      <c r="B13" s="166" t="s">
        <v>1088</v>
      </c>
      <c r="C13" s="170" t="s">
        <v>47</v>
      </c>
      <c r="D13" s="213"/>
      <c r="E13" s="166" t="s">
        <v>1054</v>
      </c>
      <c r="F13" s="166" t="s">
        <v>754</v>
      </c>
      <c r="G13" s="166" t="s">
        <v>12764</v>
      </c>
      <c r="H13" s="167">
        <v>0</v>
      </c>
      <c r="I13" s="168" t="s">
        <v>1685</v>
      </c>
      <c r="J13" s="168" t="s">
        <v>1689</v>
      </c>
      <c r="K13" s="207"/>
      <c r="L13" s="207"/>
      <c r="M13" s="207"/>
      <c r="N13" s="207"/>
      <c r="O13" s="207"/>
      <c r="P13" s="169"/>
      <c r="Q13" s="208"/>
      <c r="R13" s="166" t="str">
        <f ca="1">IF(ISERROR($V13),"",OFFSET('Smelter Look-up'!$C$4,$V13-4,0)&amp;"")</f>
        <v>White Solder Metalurgia e Mineracao Ltda.</v>
      </c>
      <c r="S13" s="165" t="str">
        <f t="shared" ca="1" si="2"/>
        <v>BR</v>
      </c>
      <c r="T13" s="165" t="str">
        <f ca="1">IF(B13="","",IF(ISERROR(MATCH($J13,SorP!$B$1:$B$6261,0)),"",INDIRECT("'SorP'!$A$"&amp;MATCH($S13&amp;$J13,SorP!C:C,0))))</f>
        <v>BR-RO</v>
      </c>
      <c r="U13" s="185"/>
      <c r="V13" s="209">
        <f>IF(C13="",NA(),IF(OR(C13="Smelter not listed",C13="Smelter not yet identified"),MATCH($B13&amp;$D13,'Smelter Look-up'!$J:$J,0),MATCH($B13&amp;$C13,'Smelter Look-up'!$J:$J,0)))</f>
        <v>552</v>
      </c>
      <c r="X13" s="210">
        <f t="shared" si="3"/>
        <v>0</v>
      </c>
      <c r="AB13" s="211" t="str">
        <f t="shared" si="4"/>
        <v>TinWhite Solder Metalurgia e Mineração Ltda.</v>
      </c>
    </row>
    <row r="14" spans="1:34" s="210" customFormat="1" ht="20.149999999999999" customHeight="1">
      <c r="A14" s="293" t="s">
        <v>13349</v>
      </c>
      <c r="B14" s="166" t="s">
        <v>1088</v>
      </c>
      <c r="C14" s="170" t="s">
        <v>13335</v>
      </c>
      <c r="D14" s="213"/>
      <c r="E14" s="166" t="s">
        <v>1063</v>
      </c>
      <c r="F14" s="166" t="s">
        <v>13349</v>
      </c>
      <c r="G14" s="166" t="s">
        <v>12764</v>
      </c>
      <c r="H14" s="167">
        <v>0</v>
      </c>
      <c r="I14" s="168" t="s">
        <v>14557</v>
      </c>
      <c r="J14" s="168" t="s">
        <v>12398</v>
      </c>
      <c r="K14" s="207"/>
      <c r="L14" s="207"/>
      <c r="M14" s="207"/>
      <c r="N14" s="207"/>
      <c r="O14" s="207"/>
      <c r="P14" s="169"/>
      <c r="Q14" s="208"/>
      <c r="R14" s="166" t="str">
        <f ca="1">IF(ISERROR($V14),"",OFFSET('Smelter Look-up'!$C$4,$V14-4,0)&amp;"")</f>
        <v>PT Mitra Sukses Globalindo</v>
      </c>
      <c r="S14" s="165" t="str">
        <f t="shared" ca="1" si="2"/>
        <v>ID</v>
      </c>
      <c r="T14" s="165" t="str">
        <f ca="1">IF(B14="","",IF(ISERROR(MATCH($J14,SorP!$B$1:$B$6261,0)),"",INDIRECT("'SorP'!$A$"&amp;MATCH($S14&amp;$J14,SorP!C:C,0))))</f>
        <v>ID-BB</v>
      </c>
      <c r="U14" s="185"/>
      <c r="V14" s="209">
        <f>IF(C14="",NA(),IF(OR(C14="Smelter not listed",C14="Smelter not yet identified"),MATCH($B14&amp;$D14,'Smelter Look-up'!$J:$J,0),MATCH($B14&amp;$C14,'Smelter Look-up'!$J:$J,0)))</f>
        <v>525</v>
      </c>
      <c r="X14" s="210">
        <f t="shared" si="3"/>
        <v>0</v>
      </c>
      <c r="AB14" s="211" t="str">
        <f t="shared" si="4"/>
        <v>TinPT Mitra Sukses Globalindo</v>
      </c>
    </row>
    <row r="15" spans="1:34" s="210" customFormat="1" ht="20.149999999999999" customHeight="1">
      <c r="A15" s="293" t="s">
        <v>767</v>
      </c>
      <c r="B15" s="166" t="s">
        <v>1088</v>
      </c>
      <c r="C15" s="170" t="s">
        <v>13289</v>
      </c>
      <c r="D15" s="213"/>
      <c r="E15" s="166" t="s">
        <v>1063</v>
      </c>
      <c r="F15" s="166" t="s">
        <v>767</v>
      </c>
      <c r="G15" s="166" t="s">
        <v>12764</v>
      </c>
      <c r="H15" s="167">
        <v>0</v>
      </c>
      <c r="I15" s="168" t="s">
        <v>1708</v>
      </c>
      <c r="J15" s="168" t="s">
        <v>5897</v>
      </c>
      <c r="K15" s="207"/>
      <c r="L15" s="207"/>
      <c r="M15" s="207"/>
      <c r="N15" s="207"/>
      <c r="O15" s="207"/>
      <c r="P15" s="169"/>
      <c r="Q15" s="208"/>
      <c r="R15" s="166" t="str">
        <f ca="1">IF(ISERROR($V15),"",OFFSET('Smelter Look-up'!$C$4,$V15-4,0)&amp;"")</f>
        <v>PT Timah Tbk Kundur</v>
      </c>
      <c r="S15" s="165" t="str">
        <f t="shared" ca="1" si="2"/>
        <v>ID</v>
      </c>
      <c r="T15" s="165" t="str">
        <f ca="1">IF(B15="","",IF(ISERROR(MATCH($J15,SorP!$B$1:$B$6261,0)),"",INDIRECT("'SorP'!$A$"&amp;MATCH($S15&amp;$J15,SorP!C:C,0))))</f>
        <v>ID-RI</v>
      </c>
      <c r="U15" s="185"/>
      <c r="V15" s="209">
        <f>IF(C15="",NA(),IF(OR(C15="Smelter not listed",C15="Smelter not yet identified"),MATCH($B15&amp;$D15,'Smelter Look-up'!$J:$J,0),MATCH($B15&amp;$C15,'Smelter Look-up'!$J:$J,0)))</f>
        <v>531</v>
      </c>
      <c r="X15" s="210">
        <f t="shared" si="3"/>
        <v>0</v>
      </c>
      <c r="AB15" s="211" t="str">
        <f t="shared" si="4"/>
        <v>TinPT Timah Tbk Kundur</v>
      </c>
    </row>
    <row r="16" spans="1:34" s="210" customFormat="1" ht="20.149999999999999" customHeight="1">
      <c r="A16" s="293" t="s">
        <v>750</v>
      </c>
      <c r="B16" s="166" t="s">
        <v>1088</v>
      </c>
      <c r="C16" s="170" t="s">
        <v>13288</v>
      </c>
      <c r="D16" s="213"/>
      <c r="E16" s="166" t="s">
        <v>1063</v>
      </c>
      <c r="F16" s="166" t="s">
        <v>750</v>
      </c>
      <c r="G16" s="166" t="s">
        <v>12764</v>
      </c>
      <c r="H16" s="167">
        <v>0</v>
      </c>
      <c r="I16" s="168" t="s">
        <v>1710</v>
      </c>
      <c r="J16" s="168" t="s">
        <v>12398</v>
      </c>
      <c r="K16" s="207"/>
      <c r="L16" s="207"/>
      <c r="M16" s="207"/>
      <c r="N16" s="207"/>
      <c r="O16" s="207"/>
      <c r="P16" s="169"/>
      <c r="Q16" s="208"/>
      <c r="R16" s="166" t="str">
        <f ca="1">IF(ISERROR($V16),"",OFFSET('Smelter Look-up'!$C$4,$V16-4,0)&amp;"")</f>
        <v>PT Timah Tbk Mentok</v>
      </c>
      <c r="S16" s="165" t="str">
        <f t="shared" ca="1" si="2"/>
        <v>ID</v>
      </c>
      <c r="T16" s="165" t="str">
        <f ca="1">IF(B16="","",IF(ISERROR(MATCH($J16,SorP!$B$1:$B$6261,0)),"",INDIRECT("'SorP'!$A$"&amp;MATCH($S16&amp;$J16,SorP!C:C,0))))</f>
        <v>ID-BB</v>
      </c>
      <c r="U16" s="185"/>
      <c r="V16" s="209">
        <f>IF(C16="",NA(),IF(OR(C16="Smelter not listed",C16="Smelter not yet identified"),MATCH($B16&amp;$D16,'Smelter Look-up'!$J:$J,0),MATCH($B16&amp;$C16,'Smelter Look-up'!$J:$J,0)))</f>
        <v>532</v>
      </c>
      <c r="X16" s="210">
        <f t="shared" si="3"/>
        <v>0</v>
      </c>
      <c r="AB16" s="211" t="str">
        <f t="shared" si="4"/>
        <v>TinPT Timah Tbk Mentok</v>
      </c>
    </row>
    <row r="17" spans="1:28" s="210" customFormat="1" ht="20.149999999999999" customHeight="1">
      <c r="A17" s="293" t="s">
        <v>14529</v>
      </c>
      <c r="B17" s="166" t="s">
        <v>1088</v>
      </c>
      <c r="C17" s="170" t="s">
        <v>14528</v>
      </c>
      <c r="D17" s="213"/>
      <c r="E17" s="166" t="s">
        <v>1060</v>
      </c>
      <c r="F17" s="166" t="s">
        <v>14529</v>
      </c>
      <c r="G17" s="166" t="s">
        <v>12764</v>
      </c>
      <c r="H17" s="167">
        <v>0</v>
      </c>
      <c r="I17" s="168" t="s">
        <v>15241</v>
      </c>
      <c r="J17" s="168" t="s">
        <v>3527</v>
      </c>
      <c r="K17" s="207"/>
      <c r="L17" s="207"/>
      <c r="M17" s="207"/>
      <c r="N17" s="207"/>
      <c r="O17" s="207"/>
      <c r="P17" s="169"/>
      <c r="Q17" s="208"/>
      <c r="R17" s="166" t="str">
        <f ca="1">IF(ISERROR($V17),"",OFFSET('Smelter Look-up'!$C$4,$V17-4,0)&amp;"")</f>
        <v>CRM Synergies EMEA, S.L.U.</v>
      </c>
      <c r="S17" s="165" t="str">
        <f t="shared" ca="1" si="2"/>
        <v>ES</v>
      </c>
      <c r="T17" s="165" t="str">
        <f ca="1">IF(B17="","",IF(ISERROR(MATCH($J17,SorP!$B$1:$B$6261,0)),"",INDIRECT("'SorP'!$A$"&amp;MATCH($S17&amp;$J17,SorP!C:C,0))))</f>
        <v>ES-TO</v>
      </c>
      <c r="U17" s="185"/>
      <c r="V17" s="209">
        <f>IF(C17="",NA(),IF(OR(C17="Smelter not listed",C17="Smelter not yet identified"),MATCH($B17&amp;$D17,'Smelter Look-up'!$J:$J,0),MATCH($B17&amp;$C17,'Smelter Look-up'!$J:$J,0)))</f>
        <v>441</v>
      </c>
      <c r="X17" s="210">
        <f t="shared" si="3"/>
        <v>0</v>
      </c>
      <c r="AB17" s="211" t="str">
        <f t="shared" si="4"/>
        <v>TinCRM Synergies</v>
      </c>
    </row>
    <row r="18" spans="1:28" s="210" customFormat="1" ht="20.149999999999999" customHeight="1">
      <c r="A18" s="293" t="s">
        <v>1728</v>
      </c>
      <c r="B18" s="166" t="s">
        <v>1088</v>
      </c>
      <c r="C18" s="170" t="s">
        <v>14898</v>
      </c>
      <c r="D18" s="213"/>
      <c r="E18" s="166" t="s">
        <v>1053</v>
      </c>
      <c r="F18" s="166" t="s">
        <v>1728</v>
      </c>
      <c r="G18" s="166" t="s">
        <v>12764</v>
      </c>
      <c r="H18" s="167">
        <v>0</v>
      </c>
      <c r="I18" s="168" t="s">
        <v>1729</v>
      </c>
      <c r="J18" s="168" t="s">
        <v>3031</v>
      </c>
      <c r="K18" s="207"/>
      <c r="L18" s="207"/>
      <c r="M18" s="207"/>
      <c r="N18" s="207"/>
      <c r="O18" s="207"/>
      <c r="P18" s="169"/>
      <c r="Q18" s="208"/>
      <c r="R18" s="166" t="str">
        <f ca="1">IF(ISERROR($V18),"",OFFSET('Smelter Look-up'!$C$4,$V18-4,0)&amp;"")</f>
        <v>Aurubis Beerse</v>
      </c>
      <c r="S18" s="165" t="str">
        <f t="shared" ca="1" si="2"/>
        <v>BE</v>
      </c>
      <c r="T18" s="165" t="str">
        <f ca="1">IF(B18="","",IF(ISERROR(MATCH($J18,SorP!$B$1:$B$6261,0)),"",INDIRECT("'SorP'!$A$"&amp;MATCH($S18&amp;$J18,SorP!C:C,0))))</f>
        <v>BE-VAN</v>
      </c>
      <c r="U18" s="185"/>
      <c r="V18" s="209">
        <f>IF(C18="",NA(),IF(OR(C18="Smelter not listed",C18="Smelter not yet identified"),MATCH($B18&amp;$D18,'Smelter Look-up'!$J:$J,0),MATCH($B18&amp;$C18,'Smelter Look-up'!$J:$J,0)))</f>
        <v>423</v>
      </c>
      <c r="X18" s="210">
        <f t="shared" si="3"/>
        <v>0</v>
      </c>
      <c r="AB18" s="211" t="str">
        <f t="shared" si="4"/>
        <v>TinAurubis Beerse</v>
      </c>
    </row>
    <row r="19" spans="1:28" s="210" customFormat="1" ht="27">
      <c r="A19" s="293" t="s">
        <v>738</v>
      </c>
      <c r="B19" s="166" t="s">
        <v>1088</v>
      </c>
      <c r="C19" s="170" t="s">
        <v>778</v>
      </c>
      <c r="D19" s="213"/>
      <c r="E19" s="166" t="s">
        <v>842</v>
      </c>
      <c r="F19" s="166" t="s">
        <v>738</v>
      </c>
      <c r="G19" s="166" t="s">
        <v>12764</v>
      </c>
      <c r="H19" s="167">
        <v>0</v>
      </c>
      <c r="I19" s="168" t="s">
        <v>1690</v>
      </c>
      <c r="J19" s="168" t="s">
        <v>9079</v>
      </c>
      <c r="K19" s="207"/>
      <c r="L19" s="207"/>
      <c r="M19" s="207"/>
      <c r="N19" s="207"/>
      <c r="O19" s="207"/>
      <c r="P19" s="169"/>
      <c r="Q19" s="208"/>
      <c r="R19" s="166" t="str">
        <f ca="1">IF(ISERROR($V19),"",OFFSET('Smelter Look-up'!$C$4,$V19-4,0)&amp;"")</f>
        <v>Fenix Metals</v>
      </c>
      <c r="S19" s="165" t="str">
        <f t="shared" ca="1" si="2"/>
        <v>PL</v>
      </c>
      <c r="T19" s="165" t="str">
        <f ca="1">IF(B19="","",IF(ISERROR(MATCH($J19,SorP!$B$1:$B$6261,0)),"",INDIRECT("'SorP'!$A$"&amp;MATCH($S19&amp;$J19,SorP!C:C,0))))</f>
        <v>PL-18</v>
      </c>
      <c r="U19" s="185"/>
      <c r="V19" s="209">
        <f>IF(C19="",NA(),IF(OR(C19="Smelter not listed",C19="Smelter not yet identified"),MATCH($B19&amp;$D19,'Smelter Look-up'!$J:$J,0),MATCH($B19&amp;$C19,'Smelter Look-up'!$J:$J,0)))</f>
        <v>462</v>
      </c>
      <c r="X19" s="210">
        <f t="shared" si="3"/>
        <v>0</v>
      </c>
      <c r="AB19" s="211" t="str">
        <f t="shared" si="4"/>
        <v>TinFenix Metals</v>
      </c>
    </row>
    <row r="20" spans="1:28" s="210" customFormat="1" ht="108">
      <c r="A20" s="293" t="s">
        <v>14532</v>
      </c>
      <c r="B20" s="166" t="s">
        <v>1088</v>
      </c>
      <c r="C20" s="170" t="s">
        <v>14531</v>
      </c>
      <c r="D20" s="213"/>
      <c r="E20" s="166" t="s">
        <v>1054</v>
      </c>
      <c r="F20" s="166" t="s">
        <v>14532</v>
      </c>
      <c r="G20" s="166" t="s">
        <v>12764</v>
      </c>
      <c r="H20" s="167">
        <v>0</v>
      </c>
      <c r="I20" s="168" t="s">
        <v>14555</v>
      </c>
      <c r="J20" s="168" t="s">
        <v>1610</v>
      </c>
      <c r="K20" s="207"/>
      <c r="L20" s="207"/>
      <c r="M20" s="207"/>
      <c r="N20" s="207"/>
      <c r="O20" s="207"/>
      <c r="P20" s="169"/>
      <c r="Q20" s="208"/>
      <c r="R20" s="166" t="str">
        <f ca="1">IF(ISERROR($V20),"",OFFSET('Smelter Look-up'!$C$4,$V20-4,0)&amp;"")</f>
        <v>Fabrica Auricchio Industria e Comercio Ltda.</v>
      </c>
      <c r="S20" s="165" t="str">
        <f t="shared" ca="1" si="2"/>
        <v>BR</v>
      </c>
      <c r="T20" s="165" t="str">
        <f ca="1">IF(B20="","",IF(ISERROR(MATCH($J20,SorP!$B$1:$B$6261,0)),"",INDIRECT("'SorP'!$A$"&amp;MATCH($S20&amp;$J20,SorP!C:C,0))))</f>
        <v>BR-SP</v>
      </c>
      <c r="U20" s="185"/>
      <c r="V20" s="209">
        <f>IF(C20="",NA(),IF(OR(C20="Smelter not listed",C20="Smelter not yet identified"),MATCH($B20&amp;$D20,'Smelter Look-up'!$J:$J,0),MATCH($B20&amp;$C20,'Smelter Look-up'!$J:$J,0)))</f>
        <v>461</v>
      </c>
      <c r="X20" s="210">
        <f t="shared" si="3"/>
        <v>0</v>
      </c>
      <c r="AB20" s="211" t="str">
        <f t="shared" si="4"/>
        <v>TinFabrica Auricchio Industria e Comercio Ltda.</v>
      </c>
    </row>
    <row r="21" spans="1:28" s="210" customFormat="1" ht="67.5">
      <c r="A21" s="293" t="s">
        <v>13349</v>
      </c>
      <c r="B21" s="166" t="s">
        <v>1088</v>
      </c>
      <c r="C21" s="170" t="s">
        <v>13335</v>
      </c>
      <c r="D21" s="213"/>
      <c r="E21" s="166" t="s">
        <v>1063</v>
      </c>
      <c r="F21" s="166" t="s">
        <v>13349</v>
      </c>
      <c r="G21" s="166" t="s">
        <v>12764</v>
      </c>
      <c r="H21" s="167">
        <v>0</v>
      </c>
      <c r="I21" s="168" t="s">
        <v>14557</v>
      </c>
      <c r="J21" s="168" t="s">
        <v>12398</v>
      </c>
      <c r="K21" s="207"/>
      <c r="L21" s="207"/>
      <c r="M21" s="207"/>
      <c r="N21" s="207"/>
      <c r="O21" s="207"/>
      <c r="P21" s="169"/>
      <c r="Q21" s="208"/>
      <c r="R21" s="166" t="str">
        <f ca="1">IF(ISERROR($V21),"",OFFSET('Smelter Look-up'!$C$4,$V21-4,0)&amp;"")</f>
        <v>PT Mitra Sukses Globalindo</v>
      </c>
      <c r="S21" s="165" t="str">
        <f t="shared" ca="1" si="2"/>
        <v>ID</v>
      </c>
      <c r="T21" s="165" t="str">
        <f ca="1">IF(B21="","",IF(ISERROR(MATCH($J21,SorP!$B$1:$B$6261,0)),"",INDIRECT("'SorP'!$A$"&amp;MATCH($S21&amp;$J21,SorP!C:C,0))))</f>
        <v>ID-BB</v>
      </c>
      <c r="U21" s="185"/>
      <c r="V21" s="209">
        <f>IF(C21="",NA(),IF(OR(C21="Smelter not listed",C21="Smelter not yet identified"),MATCH($B21&amp;$D21,'Smelter Look-up'!$J:$J,0),MATCH($B21&amp;$C21,'Smelter Look-up'!$J:$J,0)))</f>
        <v>525</v>
      </c>
      <c r="X21" s="210">
        <f t="shared" si="3"/>
        <v>0</v>
      </c>
      <c r="AB21" s="211" t="str">
        <f t="shared" si="4"/>
        <v>TinPT Mitra Sukses Globalindo</v>
      </c>
    </row>
    <row r="22" spans="1:28" s="210" customFormat="1" ht="81">
      <c r="A22" s="293" t="s">
        <v>15890</v>
      </c>
      <c r="B22" s="166" t="s">
        <v>1088</v>
      </c>
      <c r="C22" s="170" t="s">
        <v>15891</v>
      </c>
      <c r="D22" s="213"/>
      <c r="E22" s="166" t="s">
        <v>1073</v>
      </c>
      <c r="F22" s="166" t="s">
        <v>15890</v>
      </c>
      <c r="G22" s="166" t="s">
        <v>12764</v>
      </c>
      <c r="H22" s="167">
        <v>0</v>
      </c>
      <c r="I22" s="168" t="s">
        <v>15892</v>
      </c>
      <c r="J22" s="168" t="s">
        <v>8321</v>
      </c>
      <c r="K22" s="207"/>
      <c r="L22" s="207"/>
      <c r="M22" s="207"/>
      <c r="N22" s="207"/>
      <c r="O22" s="207"/>
      <c r="P22" s="169"/>
      <c r="Q22" s="208"/>
      <c r="R22" s="166" t="str">
        <f ca="1">IF(ISERROR($V22),"",OFFSET('Smelter Look-up'!$C$4,$V22-4,0)&amp;"")</f>
        <v/>
      </c>
      <c r="S22" s="165" t="str">
        <f t="shared" ca="1" si="2"/>
        <v>MY</v>
      </c>
      <c r="T22" s="165" t="str">
        <f ca="1">IF(B22="","",IF(ISERROR(MATCH($J22,SorP!$B$1:$B$6261,0)),"",INDIRECT("'SorP'!$A$"&amp;MATCH($S22&amp;$J22,SorP!C:C,0))))</f>
        <v>MY-07</v>
      </c>
      <c r="U22" s="185"/>
      <c r="V22" s="209" t="e">
        <f>IF(C22="",NA(),IF(OR(C22="Smelter not listed",C22="Smelter not yet identified"),MATCH($B22&amp;$D22,'Smelter Look-up'!$J:$J,0),MATCH($B22&amp;$C22,'Smelter Look-up'!$J:$J,0)))</f>
        <v>#N/A</v>
      </c>
      <c r="X22" s="210">
        <f t="shared" si="3"/>
        <v>0</v>
      </c>
      <c r="AB22" s="211" t="str">
        <f t="shared" si="4"/>
        <v>TinMalaysia Smelting Corporation (MSC)</v>
      </c>
    </row>
    <row r="23" spans="1:28" s="210" customFormat="1" ht="27">
      <c r="A23" s="293" t="s">
        <v>753</v>
      </c>
      <c r="B23" s="166" t="s">
        <v>1088</v>
      </c>
      <c r="C23" s="170" t="s">
        <v>989</v>
      </c>
      <c r="D23" s="213"/>
      <c r="E23" s="166" t="s">
        <v>848</v>
      </c>
      <c r="F23" s="166" t="s">
        <v>753</v>
      </c>
      <c r="G23" s="166" t="s">
        <v>12764</v>
      </c>
      <c r="H23" s="167">
        <v>0</v>
      </c>
      <c r="I23" s="168" t="s">
        <v>1711</v>
      </c>
      <c r="J23" s="168" t="s">
        <v>1712</v>
      </c>
      <c r="K23" s="207"/>
      <c r="L23" s="207"/>
      <c r="M23" s="207"/>
      <c r="N23" s="207"/>
      <c r="O23" s="207"/>
      <c r="P23" s="169"/>
      <c r="Q23" s="208"/>
      <c r="R23" s="166" t="str">
        <f ca="1">IF(ISERROR($V23),"",OFFSET('Smelter Look-up'!$C$4,$V23-4,0)&amp;"")</f>
        <v>Thaisarco</v>
      </c>
      <c r="S23" s="165" t="str">
        <f t="shared" ca="1" si="2"/>
        <v>TH</v>
      </c>
      <c r="T23" s="165" t="str">
        <f ca="1">IF(B23="","",IF(ISERROR(MATCH($J23,SorP!$B$1:$B$6261,0)),"",INDIRECT("'SorP'!$A$"&amp;MATCH($S23&amp;$J23,SorP!C:C,0))))</f>
        <v>TH-83</v>
      </c>
      <c r="U23" s="185"/>
      <c r="V23" s="209">
        <f>IF(C23="",NA(),IF(OR(C23="Smelter not listed",C23="Smelter not yet identified"),MATCH($B23&amp;$D23,'Smelter Look-up'!$J:$J,0),MATCH($B23&amp;$C23,'Smelter Look-up'!$J:$J,0)))</f>
        <v>543</v>
      </c>
      <c r="X23" s="210">
        <f t="shared" si="3"/>
        <v>0</v>
      </c>
      <c r="AB23" s="211" t="str">
        <f t="shared" si="4"/>
        <v>TinThaisarco</v>
      </c>
    </row>
    <row r="24" spans="1:28" s="210" customFormat="1" ht="27">
      <c r="A24" s="293" t="s">
        <v>744</v>
      </c>
      <c r="B24" s="166" t="s">
        <v>1088</v>
      </c>
      <c r="C24" s="170" t="s">
        <v>992</v>
      </c>
      <c r="D24" s="213"/>
      <c r="E24" s="166" t="s">
        <v>840</v>
      </c>
      <c r="F24" s="166" t="s">
        <v>744</v>
      </c>
      <c r="G24" s="166" t="s">
        <v>12764</v>
      </c>
      <c r="H24" s="167">
        <v>0</v>
      </c>
      <c r="I24" s="168" t="s">
        <v>1702</v>
      </c>
      <c r="J24" s="168" t="s">
        <v>8699</v>
      </c>
      <c r="K24" s="207"/>
      <c r="L24" s="207"/>
      <c r="M24" s="207"/>
      <c r="N24" s="207"/>
      <c r="O24" s="207"/>
      <c r="P24" s="169"/>
      <c r="Q24" s="208"/>
      <c r="R24" s="166" t="str">
        <f ca="1">IF(ISERROR($V24),"",OFFSET('Smelter Look-up'!$C$4,$V24-4,0)&amp;"")</f>
        <v>Minsur</v>
      </c>
      <c r="S24" s="165" t="str">
        <f t="shared" ca="1" si="2"/>
        <v>PE</v>
      </c>
      <c r="T24" s="165" t="str">
        <f ca="1">IF(B24="","",IF(ISERROR(MATCH($J24,SorP!$B$1:$B$6261,0)),"",INDIRECT("'SorP'!$A$"&amp;MATCH($S24&amp;$J24,SorP!C:C,0))))</f>
        <v>PE-ICA</v>
      </c>
      <c r="U24" s="185"/>
      <c r="V24" s="209">
        <f>IF(C24="",NA(),IF(OR(C24="Smelter not listed",C24="Smelter not yet identified"),MATCH($B24&amp;$D24,'Smelter Look-up'!$J:$J,0),MATCH($B24&amp;$C24,'Smelter Look-up'!$J:$J,0)))</f>
        <v>503</v>
      </c>
      <c r="X24" s="210">
        <f t="shared" si="3"/>
        <v>0</v>
      </c>
      <c r="AB24" s="211" t="str">
        <f t="shared" si="4"/>
        <v>TinMinsur</v>
      </c>
    </row>
    <row r="25" spans="1:28" s="210" customFormat="1" ht="54">
      <c r="A25" s="293" t="s">
        <v>748</v>
      </c>
      <c r="B25" s="166" t="s">
        <v>1088</v>
      </c>
      <c r="C25" s="170" t="s">
        <v>13290</v>
      </c>
      <c r="D25" s="213"/>
      <c r="E25" s="166" t="s">
        <v>2321</v>
      </c>
      <c r="F25" s="166" t="s">
        <v>748</v>
      </c>
      <c r="G25" s="166" t="s">
        <v>12764</v>
      </c>
      <c r="H25" s="167">
        <v>0</v>
      </c>
      <c r="I25" s="168" t="s">
        <v>1688</v>
      </c>
      <c r="J25" s="168" t="s">
        <v>1688</v>
      </c>
      <c r="K25" s="207"/>
      <c r="L25" s="207"/>
      <c r="M25" s="207"/>
      <c r="N25" s="207"/>
      <c r="O25" s="207"/>
      <c r="P25" s="169"/>
      <c r="Q25" s="208"/>
      <c r="R25" s="166" t="str">
        <f ca="1">IF(ISERROR($V25),"",OFFSET('Smelter Look-up'!$C$4,$V25-4,0)&amp;"")</f>
        <v>Operaciones Metalurgicas S.A.</v>
      </c>
      <c r="S25" s="165" t="str">
        <f t="shared" ca="1" si="2"/>
        <v>Unknown</v>
      </c>
      <c r="T25" s="165" t="e">
        <f ca="1">IF(B25="","",IF(ISERROR(MATCH($J25,SorP!$B$1:$B$6261,0)),"",INDIRECT("'SorP'!$A$"&amp;MATCH($S25&amp;$J25,SorP!C:C,0))))</f>
        <v>#N/A</v>
      </c>
      <c r="U25" s="185"/>
      <c r="V25" s="209">
        <f>IF(C25="",NA(),IF(OR(C25="Smelter not listed",C25="Smelter not yet identified"),MATCH($B25&amp;$D25,'Smelter Look-up'!$J:$J,0),MATCH($B25&amp;$C25,'Smelter Look-up'!$J:$J,0)))</f>
        <v>514</v>
      </c>
      <c r="X25" s="210">
        <f t="shared" si="3"/>
        <v>0</v>
      </c>
      <c r="AB25" s="211" t="str">
        <f t="shared" si="4"/>
        <v>TinOperaciones Metalurgicas S.A.</v>
      </c>
    </row>
    <row r="26" spans="1:28" s="210" customFormat="1" ht="67.5">
      <c r="A26" s="293" t="s">
        <v>1356</v>
      </c>
      <c r="B26" s="166" t="s">
        <v>1088</v>
      </c>
      <c r="C26" s="170" t="s">
        <v>1355</v>
      </c>
      <c r="D26" s="213"/>
      <c r="E26" s="166" t="s">
        <v>1063</v>
      </c>
      <c r="F26" s="166" t="s">
        <v>1356</v>
      </c>
      <c r="G26" s="166" t="s">
        <v>12764</v>
      </c>
      <c r="H26" s="167">
        <v>0</v>
      </c>
      <c r="I26" s="168" t="s">
        <v>1686</v>
      </c>
      <c r="J26" s="168" t="s">
        <v>12398</v>
      </c>
      <c r="K26" s="207"/>
      <c r="L26" s="207"/>
      <c r="M26" s="207"/>
      <c r="N26" s="207"/>
      <c r="O26" s="207"/>
      <c r="P26" s="169"/>
      <c r="Q26" s="208"/>
      <c r="R26" s="166" t="str">
        <f ca="1">IF(ISERROR($V26),"",OFFSET('Smelter Look-up'!$C$4,$V26-4,0)&amp;"")</f>
        <v>PT ATD Makmur Mandiri Jaya</v>
      </c>
      <c r="S26" s="165" t="str">
        <f t="shared" ca="1" si="2"/>
        <v>ID</v>
      </c>
      <c r="T26" s="165" t="str">
        <f ca="1">IF(B26="","",IF(ISERROR(MATCH($J26,SorP!$B$1:$B$6261,0)),"",INDIRECT("'SorP'!$A$"&amp;MATCH($S26&amp;$J26,SorP!C:C,0))))</f>
        <v>ID-BB</v>
      </c>
      <c r="U26" s="185"/>
      <c r="V26" s="209">
        <f>IF(C26="",NA(),IF(OR(C26="Smelter not listed",C26="Smelter not yet identified"),MATCH($B26&amp;$D26,'Smelter Look-up'!$J:$J,0),MATCH($B26&amp;$C26,'Smelter Look-up'!$J:$J,0)))</f>
        <v>520</v>
      </c>
      <c r="X26" s="210">
        <f t="shared" si="3"/>
        <v>0</v>
      </c>
      <c r="AB26" s="211" t="str">
        <f t="shared" si="4"/>
        <v>TinPT ATD Makmur Mandiri Jaya</v>
      </c>
    </row>
    <row r="27" spans="1:28" s="210" customFormat="1" ht="54">
      <c r="A27" s="293" t="s">
        <v>749</v>
      </c>
      <c r="B27" s="166" t="s">
        <v>1088</v>
      </c>
      <c r="C27" s="170" t="s">
        <v>607</v>
      </c>
      <c r="D27" s="213"/>
      <c r="E27" s="166" t="s">
        <v>1063</v>
      </c>
      <c r="F27" s="166" t="s">
        <v>749</v>
      </c>
      <c r="G27" s="166" t="s">
        <v>12764</v>
      </c>
      <c r="H27" s="167">
        <v>0</v>
      </c>
      <c r="I27" s="168" t="s">
        <v>1686</v>
      </c>
      <c r="J27" s="168" t="s">
        <v>12398</v>
      </c>
      <c r="K27" s="207"/>
      <c r="L27" s="207"/>
      <c r="M27" s="207"/>
      <c r="N27" s="207"/>
      <c r="O27" s="207"/>
      <c r="P27" s="169"/>
      <c r="Q27" s="208"/>
      <c r="R27" s="166" t="str">
        <f ca="1">IF(ISERROR($V27),"",OFFSET('Smelter Look-up'!$C$4,$V27-4,0)&amp;"")</f>
        <v>PT Mitra Stania Prima</v>
      </c>
      <c r="S27" s="165" t="str">
        <f t="shared" ca="1" si="2"/>
        <v>ID</v>
      </c>
      <c r="T27" s="165" t="str">
        <f ca="1">IF(B27="","",IF(ISERROR(MATCH($J27,SorP!$B$1:$B$6261,0)),"",INDIRECT("'SorP'!$A$"&amp;MATCH($S27&amp;$J27,SorP!C:C,0))))</f>
        <v>ID-BB</v>
      </c>
      <c r="U27" s="185"/>
      <c r="V27" s="209">
        <f>IF(C27="",NA(),IF(OR(C27="Smelter not listed",C27="Smelter not yet identified"),MATCH($B27&amp;$D27,'Smelter Look-up'!$J:$J,0),MATCH($B27&amp;$C27,'Smelter Look-up'!$J:$J,0)))</f>
        <v>524</v>
      </c>
      <c r="X27" s="210">
        <f t="shared" si="3"/>
        <v>0</v>
      </c>
      <c r="AB27" s="211" t="str">
        <f t="shared" si="4"/>
        <v>TinPT Mitra Stania Prima</v>
      </c>
    </row>
    <row r="28" spans="1:28" s="210" customFormat="1" ht="81">
      <c r="A28" s="165" t="s">
        <v>754</v>
      </c>
      <c r="B28" s="166" t="s">
        <v>1088</v>
      </c>
      <c r="C28" s="170" t="s">
        <v>2422</v>
      </c>
      <c r="D28" s="213"/>
      <c r="E28" s="166" t="s">
        <v>1054</v>
      </c>
      <c r="F28" s="166" t="s">
        <v>754</v>
      </c>
      <c r="G28" s="166" t="s">
        <v>12764</v>
      </c>
      <c r="H28" s="167">
        <v>0</v>
      </c>
      <c r="I28" s="168" t="s">
        <v>1685</v>
      </c>
      <c r="J28" s="168" t="s">
        <v>1689</v>
      </c>
      <c r="K28" s="207"/>
      <c r="L28" s="207"/>
      <c r="M28" s="207"/>
      <c r="N28" s="207"/>
      <c r="O28" s="207"/>
      <c r="P28" s="169"/>
      <c r="Q28" s="208"/>
      <c r="R28" s="166" t="str">
        <f ca="1">IF(ISERROR($V28),"",OFFSET('Smelter Look-up'!$C$4,$V28-4,0)&amp;"")</f>
        <v>White Solder Metalurgia e Mineracao Ltda.</v>
      </c>
      <c r="S28" s="165" t="str">
        <f t="shared" ca="1" si="2"/>
        <v>BR</v>
      </c>
      <c r="T28" s="165" t="str">
        <f ca="1">IF(B28="","",IF(ISERROR(MATCH($J28,SorP!$B$1:$B$6261,0)),"",INDIRECT("'SorP'!$A$"&amp;MATCH($S28&amp;$J28,SorP!C:C,0))))</f>
        <v>BR-RO</v>
      </c>
      <c r="U28" s="185"/>
      <c r="V28" s="209">
        <f>IF(C28="",NA(),IF(OR(C28="Smelter not listed",C28="Smelter not yet identified"),MATCH($B28&amp;$D28,'Smelter Look-up'!$J:$J,0),MATCH($B28&amp;$C28,'Smelter Look-up'!$J:$J,0)))</f>
        <v>551</v>
      </c>
      <c r="X28" s="210">
        <f t="shared" si="3"/>
        <v>0</v>
      </c>
      <c r="AB28" s="211" t="str">
        <f t="shared" si="4"/>
        <v>TinWhite Solder Metalurgia e Mineracao Ltda.</v>
      </c>
    </row>
    <row r="29" spans="1:28" s="210" customFormat="1" ht="94.5">
      <c r="A29" s="165" t="s">
        <v>756</v>
      </c>
      <c r="B29" s="166" t="s">
        <v>1088</v>
      </c>
      <c r="C29" s="170" t="s">
        <v>14867</v>
      </c>
      <c r="D29" s="213"/>
      <c r="E29" s="166" t="s">
        <v>1058</v>
      </c>
      <c r="F29" s="166" t="s">
        <v>756</v>
      </c>
      <c r="G29" s="166" t="s">
        <v>12764</v>
      </c>
      <c r="H29" s="167">
        <v>0</v>
      </c>
      <c r="I29" s="168" t="s">
        <v>2336</v>
      </c>
      <c r="J29" s="168" t="s">
        <v>13126</v>
      </c>
      <c r="K29" s="207"/>
      <c r="L29" s="207"/>
      <c r="M29" s="207"/>
      <c r="N29" s="207"/>
      <c r="O29" s="207"/>
      <c r="P29" s="169"/>
      <c r="Q29" s="208"/>
      <c r="R29" s="166" t="str">
        <f ca="1">IF(ISERROR($V29),"",OFFSET('Smelter Look-up'!$C$4,$V29-4,0)&amp;"")</f>
        <v>Tin Smelting Branch of Yunnan Tin Co., Ltd.</v>
      </c>
      <c r="S29" s="165" t="str">
        <f t="shared" ca="1" si="2"/>
        <v>CN</v>
      </c>
      <c r="T29" s="165" t="str">
        <f ca="1">IF(B29="","",IF(ISERROR(MATCH($J29,SorP!$B$1:$B$6261,0)),"",INDIRECT("'SorP'!$A$"&amp;MATCH($S29&amp;$J29,SorP!C:C,0))))</f>
        <v>CN-YN</v>
      </c>
      <c r="U29" s="185"/>
      <c r="V29" s="209">
        <f>IF(C29="",NA(),IF(OR(C29="Smelter not listed",C29="Smelter not yet identified"),MATCH($B29&amp;$D29,'Smelter Look-up'!$J:$J,0),MATCH($B29&amp;$C29,'Smelter Look-up'!$J:$J,0)))</f>
        <v>546</v>
      </c>
      <c r="X29" s="210">
        <f t="shared" si="3"/>
        <v>0</v>
      </c>
      <c r="AB29" s="211" t="str">
        <f t="shared" si="4"/>
        <v>TinTin Smelting Branch of Yunnan Tin Co., Ltd.</v>
      </c>
    </row>
    <row r="30" spans="1:28" s="210" customFormat="1" ht="67.5">
      <c r="A30" s="165" t="s">
        <v>14902</v>
      </c>
      <c r="B30" s="166" t="s">
        <v>1088</v>
      </c>
      <c r="C30" s="170" t="s">
        <v>14901</v>
      </c>
      <c r="D30" s="213"/>
      <c r="E30" s="166" t="s">
        <v>1063</v>
      </c>
      <c r="F30" s="166" t="s">
        <v>14902</v>
      </c>
      <c r="G30" s="166" t="s">
        <v>12764</v>
      </c>
      <c r="H30" s="167">
        <v>0</v>
      </c>
      <c r="I30" s="168" t="s">
        <v>14908</v>
      </c>
      <c r="J30" s="168" t="s">
        <v>12398</v>
      </c>
      <c r="K30" s="207"/>
      <c r="L30" s="207"/>
      <c r="M30" s="207"/>
      <c r="N30" s="207"/>
      <c r="O30" s="207"/>
      <c r="P30" s="169"/>
      <c r="Q30" s="208"/>
      <c r="R30" s="166" t="str">
        <f ca="1">IF(ISERROR($V30),"",OFFSET('Smelter Look-up'!$C$4,$V30-4,0)&amp;"")</f>
        <v>PT Premium Tin Indonesia</v>
      </c>
      <c r="S30" s="165" t="str">
        <f t="shared" ca="1" si="2"/>
        <v>ID</v>
      </c>
      <c r="T30" s="165" t="str">
        <f ca="1">IF(B30="","",IF(ISERROR(MATCH($J30,SorP!$B$1:$B$6261,0)),"",INDIRECT("'SorP'!$A$"&amp;MATCH($S30&amp;$J30,SorP!C:C,0))))</f>
        <v>ID-BB</v>
      </c>
      <c r="U30" s="185"/>
      <c r="V30" s="209">
        <f>IF(C30="",NA(),IF(OR(C30="Smelter not listed",C30="Smelter not yet identified"),MATCH($B30&amp;$D30,'Smelter Look-up'!$J:$J,0),MATCH($B30&amp;$C30,'Smelter Look-up'!$J:$J,0)))</f>
        <v>526</v>
      </c>
      <c r="X30" s="210">
        <f t="shared" si="3"/>
        <v>0</v>
      </c>
      <c r="AB30" s="211" t="str">
        <f t="shared" si="4"/>
        <v>TinPT Premium Tin Indonesia</v>
      </c>
    </row>
    <row r="31" spans="1:28" s="210" customFormat="1" ht="67.5">
      <c r="A31" s="165" t="s">
        <v>14873</v>
      </c>
      <c r="B31" s="166" t="s">
        <v>1088</v>
      </c>
      <c r="C31" s="170" t="s">
        <v>14872</v>
      </c>
      <c r="D31" s="213"/>
      <c r="E31" s="166" t="s">
        <v>1063</v>
      </c>
      <c r="F31" s="166" t="s">
        <v>14873</v>
      </c>
      <c r="G31" s="166" t="s">
        <v>12764</v>
      </c>
      <c r="H31" s="167">
        <v>0</v>
      </c>
      <c r="I31" s="168" t="s">
        <v>1686</v>
      </c>
      <c r="J31" s="168" t="s">
        <v>12398</v>
      </c>
      <c r="K31" s="207"/>
      <c r="L31" s="207"/>
      <c r="M31" s="207"/>
      <c r="N31" s="207"/>
      <c r="O31" s="207"/>
      <c r="P31" s="169"/>
      <c r="Q31" s="208"/>
      <c r="R31" s="166" t="str">
        <f ca="1">IF(ISERROR($V31),"",OFFSET('Smelter Look-up'!$C$4,$V31-4,0)&amp;"")</f>
        <v>PT Putera Sarana Shakti (PT PSS)</v>
      </c>
      <c r="S31" s="165" t="str">
        <f t="shared" ca="1" si="2"/>
        <v>ID</v>
      </c>
      <c r="T31" s="165" t="str">
        <f ca="1">IF(B31="","",IF(ISERROR(MATCH($J31,SorP!$B$1:$B$6261,0)),"",INDIRECT("'SorP'!$A$"&amp;MATCH($S31&amp;$J31,SorP!C:C,0))))</f>
        <v>ID-BB</v>
      </c>
      <c r="U31" s="185"/>
      <c r="V31" s="209">
        <f>IF(C31="",NA(),IF(OR(C31="Smelter not listed",C31="Smelter not yet identified"),MATCH($B31&amp;$D31,'Smelter Look-up'!$J:$J,0),MATCH($B31&amp;$C31,'Smelter Look-up'!$J:$J,0)))</f>
        <v>528</v>
      </c>
      <c r="X31" s="210">
        <f t="shared" si="3"/>
        <v>0</v>
      </c>
      <c r="AB31" s="211" t="str">
        <f t="shared" si="4"/>
        <v>TinPT Putera Sarana Shakti (PT PSS)</v>
      </c>
    </row>
    <row r="32" spans="1:28" s="210" customFormat="1" ht="40.5">
      <c r="A32" s="165" t="s">
        <v>736</v>
      </c>
      <c r="B32" s="166" t="s">
        <v>1088</v>
      </c>
      <c r="C32" s="170" t="s">
        <v>803</v>
      </c>
      <c r="D32" s="213"/>
      <c r="E32" s="166" t="s">
        <v>2321</v>
      </c>
      <c r="F32" s="166" t="s">
        <v>736</v>
      </c>
      <c r="G32" s="166" t="s">
        <v>12764</v>
      </c>
      <c r="H32" s="167">
        <v>0</v>
      </c>
      <c r="I32" s="168" t="s">
        <v>1688</v>
      </c>
      <c r="J32" s="168" t="s">
        <v>1688</v>
      </c>
      <c r="K32" s="207"/>
      <c r="L32" s="207"/>
      <c r="M32" s="207"/>
      <c r="N32" s="207"/>
      <c r="O32" s="207"/>
      <c r="P32" s="169"/>
      <c r="Q32" s="208"/>
      <c r="R32" s="166" t="str">
        <f ca="1">IF(ISERROR($V32),"",OFFSET('Smelter Look-up'!$C$4,$V32-4,0)&amp;"")</f>
        <v>EM Vinto</v>
      </c>
      <c r="S32" s="165" t="str">
        <f t="shared" ca="1" si="2"/>
        <v>Unknown</v>
      </c>
      <c r="T32" s="165" t="e">
        <f ca="1">IF(B32="","",IF(ISERROR(MATCH($J32,SorP!$B$1:$B$6261,0)),"",INDIRECT("'SorP'!$A$"&amp;MATCH($S32&amp;$J32,SorP!C:C,0))))</f>
        <v>#N/A</v>
      </c>
      <c r="U32" s="185"/>
      <c r="V32" s="209">
        <f>IF(C32="",NA(),IF(OR(C32="Smelter not listed",C32="Smelter not yet identified"),MATCH($B32&amp;$D32,'Smelter Look-up'!$J:$J,0),MATCH($B32&amp;$C32,'Smelter Look-up'!$J:$J,0)))</f>
        <v>453</v>
      </c>
      <c r="X32" s="210">
        <f t="shared" si="3"/>
        <v>0</v>
      </c>
      <c r="AB32" s="211" t="str">
        <f t="shared" si="4"/>
        <v>TinEM Vinto</v>
      </c>
    </row>
    <row r="33" spans="1:28" s="210" customFormat="1" ht="108">
      <c r="A33" s="293" t="s">
        <v>2175</v>
      </c>
      <c r="B33" s="166" t="s">
        <v>1088</v>
      </c>
      <c r="C33" s="170" t="s">
        <v>2228</v>
      </c>
      <c r="D33" s="213"/>
      <c r="E33" s="166" t="s">
        <v>1058</v>
      </c>
      <c r="F33" s="166" t="s">
        <v>2175</v>
      </c>
      <c r="G33" s="166" t="s">
        <v>12764</v>
      </c>
      <c r="H33" s="167">
        <v>0</v>
      </c>
      <c r="I33" s="168" t="s">
        <v>1693</v>
      </c>
      <c r="J33" s="168" t="s">
        <v>13121</v>
      </c>
      <c r="K33" s="207"/>
      <c r="L33" s="207"/>
      <c r="M33" s="207"/>
      <c r="N33" s="207"/>
      <c r="O33" s="207"/>
      <c r="P33" s="169"/>
      <c r="Q33" s="208"/>
      <c r="R33" s="166" t="str">
        <f ca="1">IF(ISERROR($V33),"",OFFSET('Smelter Look-up'!$C$4,$V33-4,0)&amp;"")</f>
        <v>Chenzhou Yunxiang Mining and Metallurgy Co., Ltd.</v>
      </c>
      <c r="S33" s="165" t="str">
        <f t="shared" ca="1" si="2"/>
        <v>CN</v>
      </c>
      <c r="T33" s="165" t="str">
        <f ca="1">IF(B33="","",IF(ISERROR(MATCH($J33,SorP!$B$1:$B$6261,0)),"",INDIRECT("'SorP'!$A$"&amp;MATCH($S33&amp;$J33,SorP!C:C,0))))</f>
        <v>CN-HN</v>
      </c>
      <c r="U33" s="185"/>
      <c r="V33" s="209">
        <f>IF(C33="",NA(),IF(OR(C33="Smelter not listed",C33="Smelter not yet identified"),MATCH($B33&amp;$D33,'Smelter Look-up'!$J:$J,0),MATCH($B33&amp;$C33,'Smelter Look-up'!$J:$J,0)))</f>
        <v>428</v>
      </c>
      <c r="X33" s="210">
        <f t="shared" si="3"/>
        <v>0</v>
      </c>
      <c r="AB33" s="211" t="str">
        <f t="shared" si="4"/>
        <v>TinChenzhou Yunxiang Mining and Metallurgy Co., Ltd.</v>
      </c>
    </row>
    <row r="34" spans="1:28" s="210" customFormat="1" ht="67.5">
      <c r="A34" s="293" t="s">
        <v>14902</v>
      </c>
      <c r="B34" s="166" t="s">
        <v>1088</v>
      </c>
      <c r="C34" s="170" t="s">
        <v>14901</v>
      </c>
      <c r="D34" s="213"/>
      <c r="E34" s="166" t="s">
        <v>1063</v>
      </c>
      <c r="F34" s="166" t="s">
        <v>14902</v>
      </c>
      <c r="G34" s="166" t="s">
        <v>12764</v>
      </c>
      <c r="H34" s="167">
        <v>0</v>
      </c>
      <c r="I34" s="168" t="s">
        <v>14908</v>
      </c>
      <c r="J34" s="168" t="s">
        <v>12398</v>
      </c>
      <c r="K34" s="207"/>
      <c r="L34" s="207"/>
      <c r="M34" s="207"/>
      <c r="N34" s="207"/>
      <c r="O34" s="207"/>
      <c r="P34" s="169"/>
      <c r="Q34" s="208"/>
      <c r="R34" s="166" t="str">
        <f ca="1">IF(ISERROR($V34),"",OFFSET('Smelter Look-up'!$C$4,$V34-4,0)&amp;"")</f>
        <v>PT Premium Tin Indonesia</v>
      </c>
      <c r="S34" s="165" t="str">
        <f t="shared" ca="1" si="2"/>
        <v>ID</v>
      </c>
      <c r="T34" s="165" t="str">
        <f ca="1">IF(B34="","",IF(ISERROR(MATCH($J34,SorP!$B$1:$B$6261,0)),"",INDIRECT("'SorP'!$A$"&amp;MATCH($S34&amp;$J34,SorP!C:C,0))))</f>
        <v>ID-BB</v>
      </c>
      <c r="U34" s="185"/>
      <c r="V34" s="209">
        <f>IF(C34="",NA(),IF(OR(C34="Smelter not listed",C34="Smelter not yet identified"),MATCH($B34&amp;$D34,'Smelter Look-up'!$J:$J,0),MATCH($B34&amp;$C34,'Smelter Look-up'!$J:$J,0)))</f>
        <v>526</v>
      </c>
      <c r="X34" s="210">
        <f t="shared" si="3"/>
        <v>0</v>
      </c>
      <c r="AB34" s="211" t="str">
        <f t="shared" si="4"/>
        <v>TinPT Premium Tin Indonesia</v>
      </c>
    </row>
    <row r="35" spans="1:28" s="210" customFormat="1" ht="40.5">
      <c r="A35" s="293" t="s">
        <v>736</v>
      </c>
      <c r="B35" s="166" t="s">
        <v>1088</v>
      </c>
      <c r="C35" s="170" t="s">
        <v>803</v>
      </c>
      <c r="D35" s="213"/>
      <c r="E35" s="166" t="s">
        <v>2321</v>
      </c>
      <c r="F35" s="166" t="s">
        <v>736</v>
      </c>
      <c r="G35" s="166" t="s">
        <v>12764</v>
      </c>
      <c r="H35" s="167"/>
      <c r="I35" s="168" t="s">
        <v>1688</v>
      </c>
      <c r="J35" s="168" t="s">
        <v>1688</v>
      </c>
      <c r="K35" s="207"/>
      <c r="L35" s="207"/>
      <c r="M35" s="207"/>
      <c r="N35" s="207"/>
      <c r="O35" s="207"/>
      <c r="P35" s="169"/>
      <c r="Q35" s="208"/>
      <c r="R35" s="166" t="str">
        <f ca="1">IF(ISERROR($V35),"",OFFSET('Smelter Look-up'!$C$4,$V35-4,0)&amp;"")</f>
        <v>EM Vinto</v>
      </c>
      <c r="S35" s="165" t="str">
        <f t="shared" ca="1" si="2"/>
        <v>Unknown</v>
      </c>
      <c r="T35" s="165" t="e">
        <f ca="1">IF(B35="","",IF(ISERROR(MATCH($J35,SorP!$B$1:$B$6261,0)),"",INDIRECT("'SorP'!$A$"&amp;MATCH($S35&amp;$J35,SorP!C:C,0))))</f>
        <v>#N/A</v>
      </c>
      <c r="U35" s="185"/>
      <c r="V35" s="209">
        <f>IF(C35="",NA(),IF(OR(C35="Smelter not listed",C35="Smelter not yet identified"),MATCH($B35&amp;$D35,'Smelter Look-up'!$J:$J,0),MATCH($B35&amp;$C35,'Smelter Look-up'!$J:$J,0)))</f>
        <v>453</v>
      </c>
      <c r="X35" s="210">
        <f t="shared" si="3"/>
        <v>0</v>
      </c>
      <c r="AB35" s="211" t="str">
        <f t="shared" si="4"/>
        <v>TinEM Vinto</v>
      </c>
    </row>
    <row r="36" spans="1:28" s="210" customFormat="1" ht="27">
      <c r="A36" s="293" t="s">
        <v>738</v>
      </c>
      <c r="B36" s="166" t="s">
        <v>1088</v>
      </c>
      <c r="C36" s="170" t="s">
        <v>778</v>
      </c>
      <c r="D36" s="213"/>
      <c r="E36" s="166" t="s">
        <v>842</v>
      </c>
      <c r="F36" s="166" t="s">
        <v>738</v>
      </c>
      <c r="G36" s="166" t="s">
        <v>12764</v>
      </c>
      <c r="H36" s="167">
        <v>0</v>
      </c>
      <c r="I36" s="168" t="s">
        <v>1690</v>
      </c>
      <c r="J36" s="168" t="s">
        <v>9079</v>
      </c>
      <c r="K36" s="207"/>
      <c r="L36" s="207"/>
      <c r="M36" s="207"/>
      <c r="N36" s="207"/>
      <c r="O36" s="207"/>
      <c r="P36" s="169"/>
      <c r="Q36" s="208"/>
      <c r="R36" s="166" t="str">
        <f ca="1">IF(ISERROR($V36),"",OFFSET('Smelter Look-up'!$C$4,$V36-4,0)&amp;"")</f>
        <v>Fenix Metals</v>
      </c>
      <c r="S36" s="165" t="str">
        <f t="shared" ca="1" si="2"/>
        <v>PL</v>
      </c>
      <c r="T36" s="165" t="str">
        <f ca="1">IF(B36="","",IF(ISERROR(MATCH($J36,SorP!$B$1:$B$6261,0)),"",INDIRECT("'SorP'!$A$"&amp;MATCH($S36&amp;$J36,SorP!C:C,0))))</f>
        <v>PL-18</v>
      </c>
      <c r="U36" s="185"/>
      <c r="V36" s="209">
        <f>IF(C36="",NA(),IF(OR(C36="Smelter not listed",C36="Smelter not yet identified"),MATCH($B36&amp;$D36,'Smelter Look-up'!$J:$J,0),MATCH($B36&amp;$C36,'Smelter Look-up'!$J:$J,0)))</f>
        <v>462</v>
      </c>
      <c r="X36" s="210">
        <f t="shared" si="3"/>
        <v>0</v>
      </c>
      <c r="AB36" s="211" t="str">
        <f t="shared" si="4"/>
        <v>TinFenix Metals</v>
      </c>
    </row>
    <row r="37" spans="1:28" s="210" customFormat="1" ht="54">
      <c r="A37" s="293" t="s">
        <v>742</v>
      </c>
      <c r="B37" s="166" t="s">
        <v>1088</v>
      </c>
      <c r="C37" s="170" t="s">
        <v>1281</v>
      </c>
      <c r="D37" s="213"/>
      <c r="E37" s="166" t="s">
        <v>1058</v>
      </c>
      <c r="F37" s="166" t="s">
        <v>742</v>
      </c>
      <c r="G37" s="166" t="s">
        <v>12764</v>
      </c>
      <c r="H37" s="167"/>
      <c r="I37" s="168" t="s">
        <v>1694</v>
      </c>
      <c r="J37" s="168" t="s">
        <v>13101</v>
      </c>
      <c r="K37" s="207"/>
      <c r="L37" s="207"/>
      <c r="M37" s="207"/>
      <c r="N37" s="207"/>
      <c r="O37" s="207"/>
      <c r="P37" s="169"/>
      <c r="Q37" s="208"/>
      <c r="R37" s="166" t="str">
        <f ca="1">IF(ISERROR($V37),"",OFFSET('Smelter Look-up'!$C$4,$V37-4,0)&amp;"")</f>
        <v>China Tin Group Co., Ltd.</v>
      </c>
      <c r="S37" s="165" t="str">
        <f t="shared" ca="1" si="2"/>
        <v>CN</v>
      </c>
      <c r="T37" s="165" t="str">
        <f ca="1">IF(B37="","",IF(ISERROR(MATCH($J37,SorP!$B$1:$B$6261,0)),"",INDIRECT("'SorP'!$A$"&amp;MATCH($S37&amp;$J37,SorP!C:C,0))))</f>
        <v>CN-GX</v>
      </c>
      <c r="U37" s="185"/>
      <c r="V37" s="209">
        <f>IF(C37="",NA(),IF(OR(C37="Smelter not listed",C37="Smelter not yet identified"),MATCH($B37&amp;$D37,'Smelter Look-up'!$J:$J,0),MATCH($B37&amp;$C37,'Smelter Look-up'!$J:$J,0)))</f>
        <v>431</v>
      </c>
      <c r="X37" s="210">
        <f t="shared" si="3"/>
        <v>0</v>
      </c>
      <c r="AB37" s="211" t="str">
        <f t="shared" si="4"/>
        <v>TinChina Tin Group Co., Ltd.</v>
      </c>
    </row>
    <row r="38" spans="1:28" s="210" customFormat="1" ht="81">
      <c r="A38" s="293" t="s">
        <v>15890</v>
      </c>
      <c r="B38" s="166" t="s">
        <v>1088</v>
      </c>
      <c r="C38" s="170" t="s">
        <v>15891</v>
      </c>
      <c r="D38" s="213"/>
      <c r="E38" s="166" t="s">
        <v>1073</v>
      </c>
      <c r="F38" s="166" t="s">
        <v>15890</v>
      </c>
      <c r="G38" s="166" t="s">
        <v>12764</v>
      </c>
      <c r="H38" s="167"/>
      <c r="I38" s="168" t="s">
        <v>15892</v>
      </c>
      <c r="J38" s="168" t="s">
        <v>8321</v>
      </c>
      <c r="K38" s="207"/>
      <c r="L38" s="207"/>
      <c r="M38" s="207"/>
      <c r="N38" s="207"/>
      <c r="O38" s="207"/>
      <c r="P38" s="169"/>
      <c r="Q38" s="208"/>
      <c r="R38" s="166" t="str">
        <f ca="1">IF(ISERROR($V38),"",OFFSET('Smelter Look-up'!$C$4,$V38-4,0)&amp;"")</f>
        <v/>
      </c>
      <c r="S38" s="165" t="str">
        <f t="shared" ref="S38:S68" ca="1" si="5">IF(B38="","",IF(ISERROR(MATCH($E38,CL,0)),"Unknown",INDIRECT("'C'!$A$"&amp;MATCH($E38,CL,0)+1)))</f>
        <v>MY</v>
      </c>
      <c r="T38" s="165" t="str">
        <f ca="1">IF(B38="","",IF(ISERROR(MATCH($J38,SorP!$B$1:$B$6261,0)),"",INDIRECT("'SorP'!$A$"&amp;MATCH($S38&amp;$J38,SorP!C:C,0))))</f>
        <v>MY-07</v>
      </c>
      <c r="U38" s="185"/>
      <c r="V38" s="209" t="e">
        <f>IF(C38="",NA(),IF(OR(C38="Smelter not listed",C38="Smelter not yet identified"),MATCH($B38&amp;$D38,'Smelter Look-up'!$J:$J,0),MATCH($B38&amp;$C38,'Smelter Look-up'!$J:$J,0)))</f>
        <v>#N/A</v>
      </c>
      <c r="X38" s="210">
        <f t="shared" ref="X38:X68" si="6">IF(AND(C38="Smelter not listed",OR(LEN(D38)=0,LEN(E38)=0)),1,0)</f>
        <v>0</v>
      </c>
      <c r="AB38" s="211" t="str">
        <f t="shared" ref="AB38:AB68" si="7">B38&amp;C38</f>
        <v>TinMalaysia Smelting Corporation (MSC)</v>
      </c>
    </row>
    <row r="39" spans="1:28" s="210" customFormat="1" ht="54">
      <c r="A39" s="293" t="s">
        <v>743</v>
      </c>
      <c r="B39" s="166" t="s">
        <v>1088</v>
      </c>
      <c r="C39" s="170" t="s">
        <v>11981</v>
      </c>
      <c r="D39" s="213"/>
      <c r="E39" s="166" t="s">
        <v>1054</v>
      </c>
      <c r="F39" s="166" t="s">
        <v>743</v>
      </c>
      <c r="G39" s="166" t="s">
        <v>12764</v>
      </c>
      <c r="H39" s="167"/>
      <c r="I39" s="168" t="s">
        <v>15243</v>
      </c>
      <c r="J39" s="168" t="s">
        <v>1610</v>
      </c>
      <c r="K39" s="207" t="s">
        <v>15947</v>
      </c>
      <c r="L39" s="207"/>
      <c r="M39" s="207"/>
      <c r="N39" s="207"/>
      <c r="O39" s="207"/>
      <c r="P39" s="169"/>
      <c r="Q39" s="208"/>
      <c r="R39" s="166" t="str">
        <f ca="1">IF(ISERROR($V39),"",OFFSET('Smelter Look-up'!$C$4,$V39-4,0)&amp;"")</f>
        <v>Mineracao Taboca S.A.</v>
      </c>
      <c r="S39" s="165" t="str">
        <f t="shared" ca="1" si="5"/>
        <v>BR</v>
      </c>
      <c r="T39" s="165" t="str">
        <f ca="1">IF(B39="","",IF(ISERROR(MATCH($J39,SorP!$B$1:$B$6261,0)),"",INDIRECT("'SorP'!$A$"&amp;MATCH($S39&amp;$J39,SorP!C:C,0))))</f>
        <v>BR-SP</v>
      </c>
      <c r="U39" s="185"/>
      <c r="V39" s="209">
        <f>IF(C39="",NA(),IF(OR(C39="Smelter not listed",C39="Smelter not yet identified"),MATCH($B39&amp;$D39,'Smelter Look-up'!$J:$J,0),MATCH($B39&amp;$C39,'Smelter Look-up'!$J:$J,0)))</f>
        <v>498</v>
      </c>
      <c r="X39" s="210">
        <f t="shared" si="6"/>
        <v>0</v>
      </c>
      <c r="AB39" s="211" t="str">
        <f t="shared" si="7"/>
        <v>TinMineracao Taboca S.A.</v>
      </c>
    </row>
    <row r="40" spans="1:28" s="210" customFormat="1" ht="27">
      <c r="A40" s="293" t="s">
        <v>744</v>
      </c>
      <c r="B40" s="166" t="s">
        <v>1088</v>
      </c>
      <c r="C40" s="170" t="s">
        <v>992</v>
      </c>
      <c r="D40" s="213"/>
      <c r="E40" s="166" t="s">
        <v>840</v>
      </c>
      <c r="F40" s="166" t="s">
        <v>744</v>
      </c>
      <c r="G40" s="166" t="s">
        <v>12764</v>
      </c>
      <c r="H40" s="167">
        <v>0</v>
      </c>
      <c r="I40" s="168" t="s">
        <v>1702</v>
      </c>
      <c r="J40" s="168" t="s">
        <v>8699</v>
      </c>
      <c r="K40" s="207"/>
      <c r="L40" s="207"/>
      <c r="M40" s="207"/>
      <c r="N40" s="207"/>
      <c r="O40" s="207"/>
      <c r="P40" s="169"/>
      <c r="Q40" s="208"/>
      <c r="R40" s="166" t="str">
        <f ca="1">IF(ISERROR($V40),"",OFFSET('Smelter Look-up'!$C$4,$V40-4,0)&amp;"")</f>
        <v>Minsur</v>
      </c>
      <c r="S40" s="165" t="str">
        <f t="shared" ca="1" si="5"/>
        <v>PE</v>
      </c>
      <c r="T40" s="165" t="str">
        <f ca="1">IF(B40="","",IF(ISERROR(MATCH($J40,SorP!$B$1:$B$6261,0)),"",INDIRECT("'SorP'!$A$"&amp;MATCH($S40&amp;$J40,SorP!C:C,0))))</f>
        <v>PE-ICA</v>
      </c>
      <c r="U40" s="185"/>
      <c r="V40" s="209">
        <f>IF(C40="",NA(),IF(OR(C40="Smelter not listed",C40="Smelter not yet identified"),MATCH($B40&amp;$D40,'Smelter Look-up'!$J:$J,0),MATCH($B40&amp;$C40,'Smelter Look-up'!$J:$J,0)))</f>
        <v>503</v>
      </c>
      <c r="X40" s="210">
        <f t="shared" si="6"/>
        <v>0</v>
      </c>
      <c r="AB40" s="211" t="str">
        <f t="shared" si="7"/>
        <v>TinMinsur</v>
      </c>
    </row>
    <row r="41" spans="1:28" s="210" customFormat="1" ht="54">
      <c r="A41" s="293" t="s">
        <v>748</v>
      </c>
      <c r="B41" s="166" t="s">
        <v>1088</v>
      </c>
      <c r="C41" s="170" t="s">
        <v>13290</v>
      </c>
      <c r="D41" s="213"/>
      <c r="E41" s="166" t="s">
        <v>2321</v>
      </c>
      <c r="F41" s="166" t="s">
        <v>748</v>
      </c>
      <c r="G41" s="166" t="s">
        <v>12764</v>
      </c>
      <c r="H41" s="167">
        <v>0</v>
      </c>
      <c r="I41" s="168" t="s">
        <v>1688</v>
      </c>
      <c r="J41" s="168" t="s">
        <v>1688</v>
      </c>
      <c r="K41" s="207"/>
      <c r="L41" s="207"/>
      <c r="M41" s="207"/>
      <c r="N41" s="207"/>
      <c r="O41" s="207"/>
      <c r="P41" s="169"/>
      <c r="Q41" s="208"/>
      <c r="R41" s="166" t="str">
        <f ca="1">IF(ISERROR($V41),"",OFFSET('Smelter Look-up'!$C$4,$V41-4,0)&amp;"")</f>
        <v>Operaciones Metalurgicas S.A.</v>
      </c>
      <c r="S41" s="165" t="str">
        <f t="shared" ca="1" si="5"/>
        <v>Unknown</v>
      </c>
      <c r="T41" s="165" t="e">
        <f ca="1">IF(B41="","",IF(ISERROR(MATCH($J41,SorP!$B$1:$B$6261,0)),"",INDIRECT("'SorP'!$A$"&amp;MATCH($S41&amp;$J41,SorP!C:C,0))))</f>
        <v>#N/A</v>
      </c>
      <c r="U41" s="185"/>
      <c r="V41" s="209">
        <f>IF(C41="",NA(),IF(OR(C41="Smelter not listed",C41="Smelter not yet identified"),MATCH($B41&amp;$D41,'Smelter Look-up'!$J:$J,0),MATCH($B41&amp;$C41,'Smelter Look-up'!$J:$J,0)))</f>
        <v>514</v>
      </c>
      <c r="X41" s="210">
        <f t="shared" si="6"/>
        <v>0</v>
      </c>
      <c r="AB41" s="211" t="str">
        <f t="shared" si="7"/>
        <v>TinOperaciones Metalurgicas S.A.</v>
      </c>
    </row>
    <row r="42" spans="1:28" s="210" customFormat="1" ht="67.5">
      <c r="A42" s="293" t="s">
        <v>15893</v>
      </c>
      <c r="B42" s="166" t="s">
        <v>1088</v>
      </c>
      <c r="C42" s="170" t="s">
        <v>15894</v>
      </c>
      <c r="D42" s="213"/>
      <c r="E42" s="166" t="s">
        <v>1063</v>
      </c>
      <c r="F42" s="166" t="s">
        <v>15893</v>
      </c>
      <c r="G42" s="166" t="s">
        <v>12764</v>
      </c>
      <c r="H42" s="167"/>
      <c r="I42" s="168" t="s">
        <v>15895</v>
      </c>
      <c r="J42" s="168" t="s">
        <v>12398</v>
      </c>
      <c r="K42" s="207"/>
      <c r="L42" s="207"/>
      <c r="M42" s="207"/>
      <c r="N42" s="207"/>
      <c r="O42" s="207"/>
      <c r="P42" s="169"/>
      <c r="Q42" s="208"/>
      <c r="R42" s="166" t="str">
        <f ca="1">IF(ISERROR($V42),"",OFFSET('Smelter Look-up'!$C$4,$V42-4,0)&amp;"")</f>
        <v/>
      </c>
      <c r="S42" s="165" t="str">
        <f t="shared" ca="1" si="5"/>
        <v>ID</v>
      </c>
      <c r="T42" s="165" t="str">
        <f ca="1">IF(B42="","",IF(ISERROR(MATCH($J42,SorP!$B$1:$B$6261,0)),"",INDIRECT("'SorP'!$A$"&amp;MATCH($S42&amp;$J42,SorP!C:C,0))))</f>
        <v>ID-BB</v>
      </c>
      <c r="U42" s="185"/>
      <c r="V42" s="209" t="e">
        <f>IF(C42="",NA(),IF(OR(C42="Smelter not listed",C42="Smelter not yet identified"),MATCH($B42&amp;$D42,'Smelter Look-up'!$J:$J,0),MATCH($B42&amp;$C42,'Smelter Look-up'!$J:$J,0)))</f>
        <v>#N/A</v>
      </c>
      <c r="X42" s="210">
        <f t="shared" si="6"/>
        <v>0</v>
      </c>
      <c r="AB42" s="211" t="str">
        <f t="shared" si="7"/>
        <v>TinPT Babel Surya Alam Lestari</v>
      </c>
    </row>
    <row r="43" spans="1:28" s="210" customFormat="1" ht="67.5">
      <c r="A43" s="293" t="s">
        <v>15896</v>
      </c>
      <c r="B43" s="166" t="s">
        <v>1088</v>
      </c>
      <c r="C43" s="170" t="s">
        <v>15897</v>
      </c>
      <c r="D43" s="213"/>
      <c r="E43" s="166" t="s">
        <v>1063</v>
      </c>
      <c r="F43" s="166" t="s">
        <v>15896</v>
      </c>
      <c r="G43" s="166" t="s">
        <v>12764</v>
      </c>
      <c r="H43" s="167"/>
      <c r="I43" s="168" t="s">
        <v>15898</v>
      </c>
      <c r="J43" s="168" t="s">
        <v>12398</v>
      </c>
      <c r="K43" s="207"/>
      <c r="L43" s="207"/>
      <c r="M43" s="207"/>
      <c r="N43" s="207"/>
      <c r="O43" s="207"/>
      <c r="P43" s="169"/>
      <c r="Q43" s="208"/>
      <c r="R43" s="166" t="str">
        <f ca="1">IF(ISERROR($V43),"",OFFSET('Smelter Look-up'!$C$4,$V43-4,0)&amp;"")</f>
        <v/>
      </c>
      <c r="S43" s="165" t="str">
        <f t="shared" ca="1" si="5"/>
        <v>ID</v>
      </c>
      <c r="T43" s="165" t="str">
        <f ca="1">IF(B43="","",IF(ISERROR(MATCH($J43,SorP!$B$1:$B$6261,0)),"",INDIRECT("'SorP'!$A$"&amp;MATCH($S43&amp;$J43,SorP!C:C,0))))</f>
        <v>ID-BB</v>
      </c>
      <c r="U43" s="185"/>
      <c r="V43" s="209" t="e">
        <f>IF(C43="",NA(),IF(OR(C43="Smelter not listed",C43="Smelter not yet identified"),MATCH($B43&amp;$D43,'Smelter Look-up'!$J:$J,0),MATCH($B43&amp;$C43,'Smelter Look-up'!$J:$J,0)))</f>
        <v>#N/A</v>
      </c>
      <c r="X43" s="210">
        <f t="shared" si="6"/>
        <v>0</v>
      </c>
      <c r="AB43" s="211" t="str">
        <f t="shared" si="7"/>
        <v>TinPT Belitung Industri Sejahtera</v>
      </c>
    </row>
    <row r="44" spans="1:28" s="210" customFormat="1" ht="40.5">
      <c r="A44" s="293" t="s">
        <v>15899</v>
      </c>
      <c r="B44" s="166" t="s">
        <v>1088</v>
      </c>
      <c r="C44" s="170" t="s">
        <v>15900</v>
      </c>
      <c r="D44" s="213"/>
      <c r="E44" s="166" t="s">
        <v>1063</v>
      </c>
      <c r="F44" s="166" t="s">
        <v>15899</v>
      </c>
      <c r="G44" s="166" t="s">
        <v>12764</v>
      </c>
      <c r="H44" s="167"/>
      <c r="I44" s="168" t="s">
        <v>14554</v>
      </c>
      <c r="J44" s="168" t="s">
        <v>12398</v>
      </c>
      <c r="K44" s="207"/>
      <c r="L44" s="207"/>
      <c r="M44" s="207"/>
      <c r="N44" s="207"/>
      <c r="O44" s="207"/>
      <c r="P44" s="169"/>
      <c r="Q44" s="208"/>
      <c r="R44" s="166" t="str">
        <f ca="1">IF(ISERROR($V44),"",OFFSET('Smelter Look-up'!$C$4,$V44-4,0)&amp;"")</f>
        <v/>
      </c>
      <c r="S44" s="165" t="str">
        <f t="shared" ca="1" si="5"/>
        <v>ID</v>
      </c>
      <c r="T44" s="165" t="str">
        <f ca="1">IF(B44="","",IF(ISERROR(MATCH($J44,SorP!$B$1:$B$6261,0)),"",INDIRECT("'SorP'!$A$"&amp;MATCH($S44&amp;$J44,SorP!C:C,0))))</f>
        <v>ID-BB</v>
      </c>
      <c r="U44" s="185"/>
      <c r="V44" s="209" t="e">
        <f>IF(C44="",NA(),IF(OR(C44="Smelter not listed",C44="Smelter not yet identified"),MATCH($B44&amp;$D44,'Smelter Look-up'!$J:$J,0),MATCH($B44&amp;$C44,'Smelter Look-up'!$J:$J,0)))</f>
        <v>#N/A</v>
      </c>
      <c r="X44" s="210">
        <f t="shared" si="6"/>
        <v>0</v>
      </c>
      <c r="AB44" s="211" t="str">
        <f t="shared" si="7"/>
        <v>TinPT Bukit Timah</v>
      </c>
    </row>
    <row r="45" spans="1:28" s="210" customFormat="1" ht="54">
      <c r="A45" s="293" t="s">
        <v>749</v>
      </c>
      <c r="B45" s="166" t="s">
        <v>1088</v>
      </c>
      <c r="C45" s="170" t="s">
        <v>607</v>
      </c>
      <c r="D45" s="213"/>
      <c r="E45" s="166" t="s">
        <v>1063</v>
      </c>
      <c r="F45" s="166" t="s">
        <v>749</v>
      </c>
      <c r="G45" s="166" t="s">
        <v>12764</v>
      </c>
      <c r="H45" s="167">
        <v>0</v>
      </c>
      <c r="I45" s="168" t="s">
        <v>1686</v>
      </c>
      <c r="J45" s="168" t="s">
        <v>12398</v>
      </c>
      <c r="K45" s="207"/>
      <c r="L45" s="207"/>
      <c r="M45" s="207"/>
      <c r="N45" s="207"/>
      <c r="O45" s="207"/>
      <c r="P45" s="169"/>
      <c r="Q45" s="208"/>
      <c r="R45" s="166" t="str">
        <f ca="1">IF(ISERROR($V45),"",OFFSET('Smelter Look-up'!$C$4,$V45-4,0)&amp;"")</f>
        <v>PT Mitra Stania Prima</v>
      </c>
      <c r="S45" s="165" t="str">
        <f t="shared" ca="1" si="5"/>
        <v>ID</v>
      </c>
      <c r="T45" s="165" t="str">
        <f ca="1">IF(B45="","",IF(ISERROR(MATCH($J45,SorP!$B$1:$B$6261,0)),"",INDIRECT("'SorP'!$A$"&amp;MATCH($S45&amp;$J45,SorP!C:C,0))))</f>
        <v>ID-BB</v>
      </c>
      <c r="U45" s="185"/>
      <c r="V45" s="209">
        <f>IF(C45="",NA(),IF(OR(C45="Smelter not listed",C45="Smelter not yet identified"),MATCH($B45&amp;$D45,'Smelter Look-up'!$J:$J,0),MATCH($B45&amp;$C45,'Smelter Look-up'!$J:$J,0)))</f>
        <v>524</v>
      </c>
      <c r="X45" s="210">
        <f t="shared" si="6"/>
        <v>0</v>
      </c>
      <c r="AB45" s="211" t="str">
        <f t="shared" si="7"/>
        <v>TinPT Mitra Stania Prima</v>
      </c>
    </row>
    <row r="46" spans="1:28" s="210" customFormat="1" ht="54">
      <c r="A46" s="165" t="s">
        <v>15253</v>
      </c>
      <c r="B46" s="166" t="s">
        <v>1088</v>
      </c>
      <c r="C46" s="170" t="s">
        <v>15252</v>
      </c>
      <c r="D46" s="213"/>
      <c r="E46" s="166" t="s">
        <v>1063</v>
      </c>
      <c r="F46" s="166" t="s">
        <v>15253</v>
      </c>
      <c r="G46" s="166" t="s">
        <v>12764</v>
      </c>
      <c r="H46" s="167"/>
      <c r="I46" s="168" t="s">
        <v>14554</v>
      </c>
      <c r="J46" s="168" t="s">
        <v>12398</v>
      </c>
      <c r="K46" s="207"/>
      <c r="L46" s="207"/>
      <c r="M46" s="207"/>
      <c r="N46" s="207"/>
      <c r="O46" s="207"/>
      <c r="P46" s="169"/>
      <c r="Q46" s="208"/>
      <c r="R46" s="166" t="str">
        <f ca="1">IF(ISERROR($V46),"",OFFSET('Smelter Look-up'!$C$4,$V46-4,0)&amp;"")</f>
        <v>PT Prima Timah Utama</v>
      </c>
      <c r="S46" s="165" t="str">
        <f t="shared" ca="1" si="5"/>
        <v>ID</v>
      </c>
      <c r="T46" s="165" t="str">
        <f ca="1">IF(B46="","",IF(ISERROR(MATCH($J46,SorP!$B$1:$B$6261,0)),"",INDIRECT("'SorP'!$A$"&amp;MATCH($S46&amp;$J46,SorP!C:C,0))))</f>
        <v>ID-BB</v>
      </c>
      <c r="U46" s="185"/>
      <c r="V46" s="209">
        <f>IF(C46="",NA(),IF(OR(C46="Smelter not listed",C46="Smelter not yet identified"),MATCH($B46&amp;$D46,'Smelter Look-up'!$J:$J,0),MATCH($B46&amp;$C46,'Smelter Look-up'!$J:$J,0)))</f>
        <v>527</v>
      </c>
      <c r="X46" s="210">
        <f t="shared" si="6"/>
        <v>0</v>
      </c>
      <c r="AB46" s="211" t="str">
        <f t="shared" si="7"/>
        <v>TinPT Prima Timah Utama</v>
      </c>
    </row>
    <row r="47" spans="1:28" s="210" customFormat="1" ht="54">
      <c r="A47" s="165" t="s">
        <v>15901</v>
      </c>
      <c r="B47" s="166" t="s">
        <v>1088</v>
      </c>
      <c r="C47" s="170" t="s">
        <v>15902</v>
      </c>
      <c r="D47" s="213"/>
      <c r="E47" s="166" t="s">
        <v>1063</v>
      </c>
      <c r="F47" s="166" t="s">
        <v>15901</v>
      </c>
      <c r="G47" s="166" t="s">
        <v>12764</v>
      </c>
      <c r="H47" s="167"/>
      <c r="I47" s="168" t="s">
        <v>1686</v>
      </c>
      <c r="J47" s="168" t="s">
        <v>12398</v>
      </c>
      <c r="K47" s="207"/>
      <c r="L47" s="207"/>
      <c r="M47" s="207"/>
      <c r="N47" s="207"/>
      <c r="O47" s="207"/>
      <c r="P47" s="169"/>
      <c r="Q47" s="208"/>
      <c r="R47" s="166" t="str">
        <f ca="1">IF(ISERROR($V47),"",OFFSET('Smelter Look-up'!$C$4,$V47-4,0)&amp;"")</f>
        <v/>
      </c>
      <c r="S47" s="165" t="str">
        <f t="shared" ca="1" si="5"/>
        <v>ID</v>
      </c>
      <c r="T47" s="165" t="str">
        <f ca="1">IF(B47="","",IF(ISERROR(MATCH($J47,SorP!$B$1:$B$6261,0)),"",INDIRECT("'SorP'!$A$"&amp;MATCH($S47&amp;$J47,SorP!C:C,0))))</f>
        <v>ID-BB</v>
      </c>
      <c r="U47" s="185"/>
      <c r="V47" s="209" t="e">
        <f>IF(C47="",NA(),IF(OR(C47="Smelter not listed",C47="Smelter not yet identified"),MATCH($B47&amp;$D47,'Smelter Look-up'!$J:$J,0),MATCH($B47&amp;$C47,'Smelter Look-up'!$J:$J,0)))</f>
        <v>#N/A</v>
      </c>
      <c r="X47" s="210">
        <f t="shared" si="6"/>
        <v>0</v>
      </c>
      <c r="AB47" s="211" t="str">
        <f t="shared" si="7"/>
        <v>TinPT Refined Bangka Tin</v>
      </c>
    </row>
    <row r="48" spans="1:28" s="210" customFormat="1" ht="54">
      <c r="A48" s="165" t="s">
        <v>767</v>
      </c>
      <c r="B48" s="166" t="s">
        <v>1088</v>
      </c>
      <c r="C48" s="170" t="s">
        <v>13289</v>
      </c>
      <c r="D48" s="213"/>
      <c r="E48" s="166" t="s">
        <v>1063</v>
      </c>
      <c r="F48" s="166" t="s">
        <v>767</v>
      </c>
      <c r="G48" s="166" t="s">
        <v>12764</v>
      </c>
      <c r="H48" s="167">
        <v>0</v>
      </c>
      <c r="I48" s="168" t="s">
        <v>1708</v>
      </c>
      <c r="J48" s="168" t="s">
        <v>5897</v>
      </c>
      <c r="K48" s="207"/>
      <c r="L48" s="207"/>
      <c r="M48" s="207"/>
      <c r="N48" s="207"/>
      <c r="O48" s="207"/>
      <c r="P48" s="169"/>
      <c r="Q48" s="208"/>
      <c r="R48" s="166" t="str">
        <f ca="1">IF(ISERROR($V48),"",OFFSET('Smelter Look-up'!$C$4,$V48-4,0)&amp;"")</f>
        <v>PT Timah Tbk Kundur</v>
      </c>
      <c r="S48" s="165" t="str">
        <f t="shared" ca="1" si="5"/>
        <v>ID</v>
      </c>
      <c r="T48" s="165" t="str">
        <f ca="1">IF(B48="","",IF(ISERROR(MATCH($J48,SorP!$B$1:$B$6261,0)),"",INDIRECT("'SorP'!$A$"&amp;MATCH($S48&amp;$J48,SorP!C:C,0))))</f>
        <v>ID-RI</v>
      </c>
      <c r="U48" s="185"/>
      <c r="V48" s="209">
        <f>IF(C48="",NA(),IF(OR(C48="Smelter not listed",C48="Smelter not yet identified"),MATCH($B48&amp;$D48,'Smelter Look-up'!$J:$J,0),MATCH($B48&amp;$C48,'Smelter Look-up'!$J:$J,0)))</f>
        <v>531</v>
      </c>
      <c r="X48" s="210">
        <f t="shared" si="6"/>
        <v>0</v>
      </c>
      <c r="AB48" s="211" t="str">
        <f t="shared" si="7"/>
        <v>TinPT Timah Tbk Kundur</v>
      </c>
    </row>
    <row r="49" spans="1:28" s="210" customFormat="1" ht="54">
      <c r="A49" s="165" t="s">
        <v>750</v>
      </c>
      <c r="B49" s="166" t="s">
        <v>1088</v>
      </c>
      <c r="C49" s="170" t="s">
        <v>13288</v>
      </c>
      <c r="D49" s="213"/>
      <c r="E49" s="166" t="s">
        <v>1063</v>
      </c>
      <c r="F49" s="166" t="s">
        <v>750</v>
      </c>
      <c r="G49" s="166" t="s">
        <v>12764</v>
      </c>
      <c r="H49" s="167">
        <v>0</v>
      </c>
      <c r="I49" s="168" t="s">
        <v>1710</v>
      </c>
      <c r="J49" s="168" t="s">
        <v>12398</v>
      </c>
      <c r="K49" s="207"/>
      <c r="L49" s="207"/>
      <c r="M49" s="207"/>
      <c r="N49" s="207"/>
      <c r="O49" s="207"/>
      <c r="P49" s="169"/>
      <c r="Q49" s="208"/>
      <c r="R49" s="166" t="str">
        <f ca="1">IF(ISERROR($V49),"",OFFSET('Smelter Look-up'!$C$4,$V49-4,0)&amp;"")</f>
        <v>PT Timah Tbk Mentok</v>
      </c>
      <c r="S49" s="165" t="str">
        <f t="shared" ca="1" si="5"/>
        <v>ID</v>
      </c>
      <c r="T49" s="165" t="str">
        <f ca="1">IF(B49="","",IF(ISERROR(MATCH($J49,SorP!$B$1:$B$6261,0)),"",INDIRECT("'SorP'!$A$"&amp;MATCH($S49&amp;$J49,SorP!C:C,0))))</f>
        <v>ID-BB</v>
      </c>
      <c r="U49" s="185"/>
      <c r="V49" s="209">
        <f>IF(C49="",NA(),IF(OR(C49="Smelter not listed",C49="Smelter not yet identified"),MATCH($B49&amp;$D49,'Smelter Look-up'!$J:$J,0),MATCH($B49&amp;$C49,'Smelter Look-up'!$J:$J,0)))</f>
        <v>532</v>
      </c>
      <c r="X49" s="210">
        <f t="shared" si="6"/>
        <v>0</v>
      </c>
      <c r="AB49" s="211" t="str">
        <f t="shared" si="7"/>
        <v>TinPT Timah Tbk Mentok</v>
      </c>
    </row>
    <row r="50" spans="1:28" s="210" customFormat="1" ht="27">
      <c r="A50" s="165" t="s">
        <v>753</v>
      </c>
      <c r="B50" s="166" t="s">
        <v>1088</v>
      </c>
      <c r="C50" s="170" t="s">
        <v>989</v>
      </c>
      <c r="D50" s="213"/>
      <c r="E50" s="166" t="s">
        <v>848</v>
      </c>
      <c r="F50" s="166" t="s">
        <v>753</v>
      </c>
      <c r="G50" s="166" t="s">
        <v>12764</v>
      </c>
      <c r="H50" s="167">
        <v>0</v>
      </c>
      <c r="I50" s="168" t="s">
        <v>1711</v>
      </c>
      <c r="J50" s="168" t="s">
        <v>1712</v>
      </c>
      <c r="K50" s="207"/>
      <c r="L50" s="207"/>
      <c r="M50" s="207"/>
      <c r="N50" s="207"/>
      <c r="O50" s="207"/>
      <c r="P50" s="169"/>
      <c r="Q50" s="208"/>
      <c r="R50" s="166" t="str">
        <f ca="1">IF(ISERROR($V50),"",OFFSET('Smelter Look-up'!$C$4,$V50-4,0)&amp;"")</f>
        <v>Thaisarco</v>
      </c>
      <c r="S50" s="165" t="str">
        <f t="shared" ca="1" si="5"/>
        <v>TH</v>
      </c>
      <c r="T50" s="165" t="str">
        <f ca="1">IF(B50="","",IF(ISERROR(MATCH($J50,SorP!$B$1:$B$6261,0)),"",INDIRECT("'SorP'!$A$"&amp;MATCH($S50&amp;$J50,SorP!C:C,0))))</f>
        <v>TH-83</v>
      </c>
      <c r="U50" s="185"/>
      <c r="V50" s="209">
        <f>IF(C50="",NA(),IF(OR(C50="Smelter not listed",C50="Smelter not yet identified"),MATCH($B50&amp;$D50,'Smelter Look-up'!$J:$J,0),MATCH($B50&amp;$C50,'Smelter Look-up'!$J:$J,0)))</f>
        <v>543</v>
      </c>
      <c r="X50" s="210">
        <f t="shared" si="6"/>
        <v>0</v>
      </c>
      <c r="AB50" s="211" t="str">
        <f t="shared" si="7"/>
        <v>TinThaisarco</v>
      </c>
    </row>
    <row r="51" spans="1:28" s="210" customFormat="1" ht="81">
      <c r="A51" s="165" t="s">
        <v>754</v>
      </c>
      <c r="B51" s="166" t="s">
        <v>1088</v>
      </c>
      <c r="C51" s="170" t="s">
        <v>2422</v>
      </c>
      <c r="D51" s="213"/>
      <c r="E51" s="166" t="s">
        <v>1054</v>
      </c>
      <c r="F51" s="166" t="s">
        <v>754</v>
      </c>
      <c r="G51" s="166" t="s">
        <v>12764</v>
      </c>
      <c r="H51" s="167">
        <v>0</v>
      </c>
      <c r="I51" s="168" t="s">
        <v>1685</v>
      </c>
      <c r="J51" s="168" t="s">
        <v>1689</v>
      </c>
      <c r="K51" s="207"/>
      <c r="L51" s="207"/>
      <c r="M51" s="207"/>
      <c r="N51" s="207"/>
      <c r="O51" s="207"/>
      <c r="P51" s="169"/>
      <c r="Q51" s="208"/>
      <c r="R51" s="166" t="str">
        <f ca="1">IF(ISERROR($V51),"",OFFSET('Smelter Look-up'!$C$4,$V51-4,0)&amp;"")</f>
        <v>White Solder Metalurgia e Mineracao Ltda.</v>
      </c>
      <c r="S51" s="165" t="str">
        <f t="shared" ca="1" si="5"/>
        <v>BR</v>
      </c>
      <c r="T51" s="165" t="str">
        <f ca="1">IF(B51="","",IF(ISERROR(MATCH($J51,SorP!$B$1:$B$6261,0)),"",INDIRECT("'SorP'!$A$"&amp;MATCH($S51&amp;$J51,SorP!C:C,0))))</f>
        <v>BR-RO</v>
      </c>
      <c r="U51" s="185"/>
      <c r="V51" s="209">
        <f>IF(C51="",NA(),IF(OR(C51="Smelter not listed",C51="Smelter not yet identified"),MATCH($B51&amp;$D51,'Smelter Look-up'!$J:$J,0),MATCH($B51&amp;$C51,'Smelter Look-up'!$J:$J,0)))</f>
        <v>551</v>
      </c>
      <c r="X51" s="210">
        <f t="shared" si="6"/>
        <v>0</v>
      </c>
      <c r="AB51" s="211" t="str">
        <f t="shared" si="7"/>
        <v>TinWhite Solder Metalurgia e Mineracao Ltda.</v>
      </c>
    </row>
    <row r="52" spans="1:28" s="210" customFormat="1" ht="94.5">
      <c r="A52" s="165" t="s">
        <v>756</v>
      </c>
      <c r="B52" s="166" t="s">
        <v>1088</v>
      </c>
      <c r="C52" s="170" t="s">
        <v>14867</v>
      </c>
      <c r="D52" s="213"/>
      <c r="E52" s="166" t="s">
        <v>1058</v>
      </c>
      <c r="F52" s="166" t="s">
        <v>756</v>
      </c>
      <c r="G52" s="166" t="s">
        <v>12764</v>
      </c>
      <c r="H52" s="167">
        <v>0</v>
      </c>
      <c r="I52" s="168" t="s">
        <v>2336</v>
      </c>
      <c r="J52" s="168" t="s">
        <v>13126</v>
      </c>
      <c r="K52" s="207"/>
      <c r="L52" s="207"/>
      <c r="M52" s="207"/>
      <c r="N52" s="207"/>
      <c r="O52" s="207"/>
      <c r="P52" s="169"/>
      <c r="Q52" s="208"/>
      <c r="R52" s="166" t="str">
        <f ca="1">IF(ISERROR($V52),"",OFFSET('Smelter Look-up'!$C$4,$V52-4,0)&amp;"")</f>
        <v>Tin Smelting Branch of Yunnan Tin Co., Ltd.</v>
      </c>
      <c r="S52" s="165" t="str">
        <f t="shared" ca="1" si="5"/>
        <v>CN</v>
      </c>
      <c r="T52" s="165" t="str">
        <f ca="1">IF(B52="","",IF(ISERROR(MATCH($J52,SorP!$B$1:$B$6261,0)),"",INDIRECT("'SorP'!$A$"&amp;MATCH($S52&amp;$J52,SorP!C:C,0))))</f>
        <v>CN-YN</v>
      </c>
      <c r="U52" s="185"/>
      <c r="V52" s="209">
        <f>IF(C52="",NA(),IF(OR(C52="Smelter not listed",C52="Smelter not yet identified"),MATCH($B52&amp;$D52,'Smelter Look-up'!$J:$J,0),MATCH($B52&amp;$C52,'Smelter Look-up'!$J:$J,0)))</f>
        <v>546</v>
      </c>
      <c r="X52" s="210">
        <f t="shared" si="6"/>
        <v>0</v>
      </c>
      <c r="AB52" s="211" t="str">
        <f t="shared" si="7"/>
        <v>TinTin Smelting Branch of Yunnan Tin Co., Ltd.</v>
      </c>
    </row>
    <row r="53" spans="1:28" s="210" customFormat="1" ht="67.5">
      <c r="A53" s="165" t="s">
        <v>1356</v>
      </c>
      <c r="B53" s="166" t="s">
        <v>1088</v>
      </c>
      <c r="C53" s="170" t="s">
        <v>1355</v>
      </c>
      <c r="D53" s="213"/>
      <c r="E53" s="166" t="s">
        <v>1063</v>
      </c>
      <c r="F53" s="166" t="s">
        <v>1356</v>
      </c>
      <c r="G53" s="166" t="s">
        <v>12764</v>
      </c>
      <c r="H53" s="167">
        <v>0</v>
      </c>
      <c r="I53" s="168" t="s">
        <v>1686</v>
      </c>
      <c r="J53" s="168" t="s">
        <v>12398</v>
      </c>
      <c r="K53" s="207"/>
      <c r="L53" s="207"/>
      <c r="M53" s="207"/>
      <c r="N53" s="207"/>
      <c r="O53" s="207"/>
      <c r="P53" s="169"/>
      <c r="Q53" s="208"/>
      <c r="R53" s="166" t="str">
        <f ca="1">IF(ISERROR($V53),"",OFFSET('Smelter Look-up'!$C$4,$V53-4,0)&amp;"")</f>
        <v>PT ATD Makmur Mandiri Jaya</v>
      </c>
      <c r="S53" s="165" t="str">
        <f t="shared" ca="1" si="5"/>
        <v>ID</v>
      </c>
      <c r="T53" s="165" t="str">
        <f ca="1">IF(B53="","",IF(ISERROR(MATCH($J53,SorP!$B$1:$B$6261,0)),"",INDIRECT("'SorP'!$A$"&amp;MATCH($S53&amp;$J53,SorP!C:C,0))))</f>
        <v>ID-BB</v>
      </c>
      <c r="U53" s="185"/>
      <c r="V53" s="209">
        <f>IF(C53="",NA(),IF(OR(C53="Smelter not listed",C53="Smelter not yet identified"),MATCH($B53&amp;$D53,'Smelter Look-up'!$J:$J,0),MATCH($B53&amp;$C53,'Smelter Look-up'!$J:$J,0)))</f>
        <v>520</v>
      </c>
      <c r="X53" s="210">
        <f t="shared" si="6"/>
        <v>0</v>
      </c>
      <c r="AB53" s="211" t="str">
        <f t="shared" si="7"/>
        <v>TinPT ATD Makmur Mandiri Jaya</v>
      </c>
    </row>
    <row r="54" spans="1:28" s="210" customFormat="1" ht="40.5">
      <c r="A54" s="165" t="s">
        <v>1728</v>
      </c>
      <c r="B54" s="166" t="s">
        <v>1088</v>
      </c>
      <c r="C54" s="170" t="s">
        <v>14898</v>
      </c>
      <c r="D54" s="213"/>
      <c r="E54" s="166" t="s">
        <v>1053</v>
      </c>
      <c r="F54" s="166" t="s">
        <v>1728</v>
      </c>
      <c r="G54" s="166" t="s">
        <v>12764</v>
      </c>
      <c r="H54" s="167">
        <v>0</v>
      </c>
      <c r="I54" s="168" t="s">
        <v>1729</v>
      </c>
      <c r="J54" s="168" t="s">
        <v>3031</v>
      </c>
      <c r="K54" s="207"/>
      <c r="L54" s="207"/>
      <c r="M54" s="207"/>
      <c r="N54" s="207"/>
      <c r="O54" s="207"/>
      <c r="P54" s="169"/>
      <c r="Q54" s="208"/>
      <c r="R54" s="166" t="str">
        <f ca="1">IF(ISERROR($V54),"",OFFSET('Smelter Look-up'!$C$4,$V54-4,0)&amp;"")</f>
        <v>Aurubis Beerse</v>
      </c>
      <c r="S54" s="165" t="str">
        <f t="shared" ca="1" si="5"/>
        <v>BE</v>
      </c>
      <c r="T54" s="165" t="str">
        <f ca="1">IF(B54="","",IF(ISERROR(MATCH($J54,SorP!$B$1:$B$6261,0)),"",INDIRECT("'SorP'!$A$"&amp;MATCH($S54&amp;$J54,SorP!C:C,0))))</f>
        <v>BE-VAN</v>
      </c>
      <c r="U54" s="185"/>
      <c r="V54" s="209">
        <f>IF(C54="",NA(),IF(OR(C54="Smelter not listed",C54="Smelter not yet identified"),MATCH($B54&amp;$D54,'Smelter Look-up'!$J:$J,0),MATCH($B54&amp;$C54,'Smelter Look-up'!$J:$J,0)))</f>
        <v>423</v>
      </c>
      <c r="X54" s="210">
        <f t="shared" si="6"/>
        <v>0</v>
      </c>
      <c r="AB54" s="211" t="str">
        <f t="shared" si="7"/>
        <v>TinAurubis Beerse</v>
      </c>
    </row>
    <row r="55" spans="1:28" s="210" customFormat="1" ht="67.5">
      <c r="A55" s="165" t="s">
        <v>15903</v>
      </c>
      <c r="B55" s="166" t="s">
        <v>1088</v>
      </c>
      <c r="C55" s="170" t="s">
        <v>15904</v>
      </c>
      <c r="D55" s="213"/>
      <c r="E55" s="166" t="s">
        <v>1063</v>
      </c>
      <c r="F55" s="166" t="s">
        <v>15903</v>
      </c>
      <c r="G55" s="166" t="s">
        <v>12764</v>
      </c>
      <c r="H55" s="167"/>
      <c r="I55" s="168" t="s">
        <v>15898</v>
      </c>
      <c r="J55" s="168" t="s">
        <v>12398</v>
      </c>
      <c r="K55" s="207"/>
      <c r="L55" s="207"/>
      <c r="M55" s="207"/>
      <c r="N55" s="207"/>
      <c r="O55" s="207"/>
      <c r="P55" s="169"/>
      <c r="Q55" s="208"/>
      <c r="R55" s="166" t="str">
        <f ca="1">IF(ISERROR($V55),"",OFFSET('Smelter Look-up'!$C$4,$V55-4,0)&amp;"")</f>
        <v/>
      </c>
      <c r="S55" s="165" t="str">
        <f t="shared" ca="1" si="5"/>
        <v>ID</v>
      </c>
      <c r="T55" s="165" t="str">
        <f ca="1">IF(B55="","",IF(ISERROR(MATCH($J55,SorP!$B$1:$B$6261,0)),"",INDIRECT("'SorP'!$A$"&amp;MATCH($S55&amp;$J55,SorP!C:C,0))))</f>
        <v>ID-BB</v>
      </c>
      <c r="U55" s="185"/>
      <c r="V55" s="209" t="e">
        <f>IF(C55="",NA(),IF(OR(C55="Smelter not listed",C55="Smelter not yet identified"),MATCH($B55&amp;$D55,'Smelter Look-up'!$J:$J,0),MATCH($B55&amp;$C55,'Smelter Look-up'!$J:$J,0)))</f>
        <v>#N/A</v>
      </c>
      <c r="X55" s="210">
        <f t="shared" si="6"/>
        <v>0</v>
      </c>
      <c r="AB55" s="211" t="str">
        <f t="shared" si="7"/>
        <v>TinPT Sukses Inti Makmur (SIM)</v>
      </c>
    </row>
    <row r="56" spans="1:28" s="210" customFormat="1" ht="54">
      <c r="A56" s="165" t="s">
        <v>15905</v>
      </c>
      <c r="B56" s="166" t="s">
        <v>1088</v>
      </c>
      <c r="C56" s="170" t="s">
        <v>15906</v>
      </c>
      <c r="D56" s="213"/>
      <c r="E56" s="166" t="s">
        <v>1063</v>
      </c>
      <c r="F56" s="166" t="s">
        <v>15905</v>
      </c>
      <c r="G56" s="166" t="s">
        <v>12764</v>
      </c>
      <c r="H56" s="167"/>
      <c r="I56" s="168" t="s">
        <v>15907</v>
      </c>
      <c r="J56" s="168" t="s">
        <v>12398</v>
      </c>
      <c r="K56" s="207"/>
      <c r="L56" s="207"/>
      <c r="M56" s="207"/>
      <c r="N56" s="207"/>
      <c r="O56" s="207"/>
      <c r="P56" s="169"/>
      <c r="Q56" s="208"/>
      <c r="R56" s="166" t="str">
        <f ca="1">IF(ISERROR($V56),"",OFFSET('Smelter Look-up'!$C$4,$V56-4,0)&amp;"")</f>
        <v/>
      </c>
      <c r="S56" s="165" t="str">
        <f t="shared" ca="1" si="5"/>
        <v>ID</v>
      </c>
      <c r="T56" s="165" t="str">
        <f ca="1">IF(B56="","",IF(ISERROR(MATCH($J56,SorP!$B$1:$B$6261,0)),"",INDIRECT("'SorP'!$A$"&amp;MATCH($S56&amp;$J56,SorP!C:C,0))))</f>
        <v>ID-BB</v>
      </c>
      <c r="U56" s="185"/>
      <c r="V56" s="209" t="e">
        <f>IF(C56="",NA(),IF(OR(C56="Smelter not listed",C56="Smelter not yet identified"),MATCH($B56&amp;$D56,'Smelter Look-up'!$J:$J,0),MATCH($B56&amp;$C56,'Smelter Look-up'!$J:$J,0)))</f>
        <v>#N/A</v>
      </c>
      <c r="X56" s="210">
        <f t="shared" si="6"/>
        <v>0</v>
      </c>
      <c r="AB56" s="211" t="str">
        <f t="shared" si="7"/>
        <v>TinPT Menara Cipta Mulia</v>
      </c>
    </row>
    <row r="57" spans="1:28" s="210" customFormat="1" ht="54">
      <c r="A57" s="165" t="s">
        <v>15908</v>
      </c>
      <c r="B57" s="166" t="s">
        <v>1088</v>
      </c>
      <c r="C57" s="170" t="s">
        <v>15909</v>
      </c>
      <c r="D57" s="213"/>
      <c r="E57" s="166" t="s">
        <v>1063</v>
      </c>
      <c r="F57" s="166" t="s">
        <v>15908</v>
      </c>
      <c r="G57" s="166" t="s">
        <v>12764</v>
      </c>
      <c r="H57" s="167"/>
      <c r="I57" s="168" t="s">
        <v>14557</v>
      </c>
      <c r="J57" s="168" t="s">
        <v>12398</v>
      </c>
      <c r="K57" s="207"/>
      <c r="L57" s="207"/>
      <c r="M57" s="207"/>
      <c r="N57" s="207"/>
      <c r="O57" s="207"/>
      <c r="P57" s="169"/>
      <c r="Q57" s="208"/>
      <c r="R57" s="166" t="str">
        <f ca="1">IF(ISERROR($V57),"",OFFSET('Smelter Look-up'!$C$4,$V57-4,0)&amp;"")</f>
        <v/>
      </c>
      <c r="S57" s="165" t="str">
        <f t="shared" ca="1" si="5"/>
        <v>ID</v>
      </c>
      <c r="T57" s="165" t="str">
        <f ca="1">IF(B57="","",IF(ISERROR(MATCH($J57,SorP!$B$1:$B$6261,0)),"",INDIRECT("'SorP'!$A$"&amp;MATCH($S57&amp;$J57,SorP!C:C,0))))</f>
        <v>ID-BB</v>
      </c>
      <c r="U57" s="185"/>
      <c r="V57" s="209" t="e">
        <f>IF(C57="",NA(),IF(OR(C57="Smelter not listed",C57="Smelter not yet identified"),MATCH($B57&amp;$D57,'Smelter Look-up'!$J:$J,0),MATCH($B57&amp;$C57,'Smelter Look-up'!$J:$J,0)))</f>
        <v>#N/A</v>
      </c>
      <c r="X57" s="210">
        <f t="shared" si="6"/>
        <v>0</v>
      </c>
      <c r="AB57" s="211" t="str">
        <f t="shared" si="7"/>
        <v>TinPT Bangka Serumpun</v>
      </c>
    </row>
    <row r="58" spans="1:28" s="210" customFormat="1" ht="54">
      <c r="A58" s="165" t="s">
        <v>15910</v>
      </c>
      <c r="B58" s="166" t="s">
        <v>1088</v>
      </c>
      <c r="C58" s="170" t="s">
        <v>15911</v>
      </c>
      <c r="D58" s="213"/>
      <c r="E58" s="166" t="s">
        <v>1063</v>
      </c>
      <c r="F58" s="166" t="s">
        <v>15910</v>
      </c>
      <c r="G58" s="166" t="s">
        <v>12764</v>
      </c>
      <c r="H58" s="167"/>
      <c r="I58" s="168" t="s">
        <v>15912</v>
      </c>
      <c r="J58" s="168" t="s">
        <v>12398</v>
      </c>
      <c r="K58" s="207"/>
      <c r="L58" s="207"/>
      <c r="M58" s="207"/>
      <c r="N58" s="207"/>
      <c r="O58" s="207"/>
      <c r="P58" s="169"/>
      <c r="Q58" s="208"/>
      <c r="R58" s="166" t="str">
        <f ca="1">IF(ISERROR($V58),"",OFFSET('Smelter Look-up'!$C$4,$V58-4,0)&amp;"")</f>
        <v/>
      </c>
      <c r="S58" s="165" t="str">
        <f t="shared" ca="1" si="5"/>
        <v>ID</v>
      </c>
      <c r="T58" s="165" t="str">
        <f ca="1">IF(B58="","",IF(ISERROR(MATCH($J58,SorP!$B$1:$B$6261,0)),"",INDIRECT("'SorP'!$A$"&amp;MATCH($S58&amp;$J58,SorP!C:C,0))))</f>
        <v>ID-BB</v>
      </c>
      <c r="U58" s="185"/>
      <c r="V58" s="209" t="e">
        <f>IF(C58="",NA(),IF(OR(C58="Smelter not listed",C58="Smelter not yet identified"),MATCH($B58&amp;$D58,'Smelter Look-up'!$J:$J,0),MATCH($B58&amp;$C58,'Smelter Look-up'!$J:$J,0)))</f>
        <v>#N/A</v>
      </c>
      <c r="X58" s="210">
        <f t="shared" si="6"/>
        <v>0</v>
      </c>
      <c r="AB58" s="211" t="str">
        <f t="shared" si="7"/>
        <v>TinPT Rajawali Rimba Perkasa</v>
      </c>
    </row>
    <row r="59" spans="1:28" s="210" customFormat="1" ht="40.5">
      <c r="A59" s="165" t="s">
        <v>13348</v>
      </c>
      <c r="B59" s="166" t="s">
        <v>1088</v>
      </c>
      <c r="C59" s="170" t="s">
        <v>13334</v>
      </c>
      <c r="D59" s="213"/>
      <c r="E59" s="166" t="s">
        <v>12638</v>
      </c>
      <c r="F59" s="166" t="s">
        <v>13348</v>
      </c>
      <c r="G59" s="166" t="s">
        <v>12764</v>
      </c>
      <c r="H59" s="167">
        <v>0</v>
      </c>
      <c r="I59" s="168" t="s">
        <v>13359</v>
      </c>
      <c r="J59" s="168" t="s">
        <v>9642</v>
      </c>
      <c r="K59" s="207"/>
      <c r="L59" s="207"/>
      <c r="M59" s="207"/>
      <c r="N59" s="207"/>
      <c r="O59" s="207"/>
      <c r="P59" s="169"/>
      <c r="Q59" s="208"/>
      <c r="R59" s="166" t="str">
        <f ca="1">IF(ISERROR($V59),"",OFFSET('Smelter Look-up'!$C$4,$V59-4,0)&amp;"")</f>
        <v>Luna Smelter, Ltd.</v>
      </c>
      <c r="S59" s="165" t="str">
        <f t="shared" ca="1" si="5"/>
        <v>RW</v>
      </c>
      <c r="T59" s="165" t="str">
        <f ca="1">IF(B59="","",IF(ISERROR(MATCH($J59,SorP!$B$1:$B$6261,0)),"",INDIRECT("'SorP'!$A$"&amp;MATCH($S59&amp;$J59,SorP!C:C,0))))</f>
        <v>RW-01</v>
      </c>
      <c r="U59" s="185"/>
      <c r="V59" s="209">
        <f>IF(C59="",NA(),IF(OR(C59="Smelter not listed",C59="Smelter not yet identified"),MATCH($B59&amp;$D59,'Smelter Look-up'!$J:$J,0),MATCH($B59&amp;$C59,'Smelter Look-up'!$J:$J,0)))</f>
        <v>488</v>
      </c>
      <c r="X59" s="210">
        <f t="shared" si="6"/>
        <v>0</v>
      </c>
      <c r="AB59" s="211" t="str">
        <f t="shared" si="7"/>
        <v>TinLuna Smelter, Ltd.</v>
      </c>
    </row>
    <row r="60" spans="1:28" s="210" customFormat="1" ht="67.5">
      <c r="A60" s="165" t="s">
        <v>13349</v>
      </c>
      <c r="B60" s="166" t="s">
        <v>1088</v>
      </c>
      <c r="C60" s="170" t="s">
        <v>13335</v>
      </c>
      <c r="D60" s="213"/>
      <c r="E60" s="166" t="s">
        <v>1063</v>
      </c>
      <c r="F60" s="166" t="s">
        <v>13349</v>
      </c>
      <c r="G60" s="166" t="s">
        <v>12764</v>
      </c>
      <c r="H60" s="167">
        <v>0</v>
      </c>
      <c r="I60" s="168" t="s">
        <v>14557</v>
      </c>
      <c r="J60" s="168" t="s">
        <v>12398</v>
      </c>
      <c r="K60" s="207"/>
      <c r="L60" s="207"/>
      <c r="M60" s="207"/>
      <c r="N60" s="207"/>
      <c r="O60" s="207"/>
      <c r="P60" s="169"/>
      <c r="Q60" s="208"/>
      <c r="R60" s="166" t="str">
        <f ca="1">IF(ISERROR($V60),"",OFFSET('Smelter Look-up'!$C$4,$V60-4,0)&amp;"")</f>
        <v>PT Mitra Sukses Globalindo</v>
      </c>
      <c r="S60" s="165" t="str">
        <f t="shared" ca="1" si="5"/>
        <v>ID</v>
      </c>
      <c r="T60" s="165" t="str">
        <f ca="1">IF(B60="","",IF(ISERROR(MATCH($J60,SorP!$B$1:$B$6261,0)),"",INDIRECT("'SorP'!$A$"&amp;MATCH($S60&amp;$J60,SorP!C:C,0))))</f>
        <v>ID-BB</v>
      </c>
      <c r="U60" s="185"/>
      <c r="V60" s="209">
        <f>IF(C60="",NA(),IF(OR(C60="Smelter not listed",C60="Smelter not yet identified"),MATCH($B60&amp;$D60,'Smelter Look-up'!$J:$J,0),MATCH($B60&amp;$C60,'Smelter Look-up'!$J:$J,0)))</f>
        <v>525</v>
      </c>
      <c r="X60" s="210">
        <f t="shared" si="6"/>
        <v>0</v>
      </c>
      <c r="AB60" s="211" t="str">
        <f t="shared" si="7"/>
        <v>TinPT Mitra Sukses Globalindo</v>
      </c>
    </row>
    <row r="61" spans="1:28" s="210" customFormat="1" ht="40.5">
      <c r="A61" s="165" t="s">
        <v>14529</v>
      </c>
      <c r="B61" s="166" t="s">
        <v>1088</v>
      </c>
      <c r="C61" s="170" t="s">
        <v>14528</v>
      </c>
      <c r="D61" s="213"/>
      <c r="E61" s="166" t="s">
        <v>1060</v>
      </c>
      <c r="F61" s="166" t="s">
        <v>14529</v>
      </c>
      <c r="G61" s="166" t="s">
        <v>12764</v>
      </c>
      <c r="H61" s="167">
        <v>0</v>
      </c>
      <c r="I61" s="168" t="s">
        <v>15241</v>
      </c>
      <c r="J61" s="168" t="s">
        <v>3527</v>
      </c>
      <c r="K61" s="207"/>
      <c r="L61" s="207"/>
      <c r="M61" s="207"/>
      <c r="N61" s="207"/>
      <c r="O61" s="207"/>
      <c r="P61" s="169"/>
      <c r="Q61" s="208"/>
      <c r="R61" s="166" t="str">
        <f ca="1">IF(ISERROR($V61),"",OFFSET('Smelter Look-up'!$C$4,$V61-4,0)&amp;"")</f>
        <v>CRM Synergies EMEA, S.L.U.</v>
      </c>
      <c r="S61" s="165" t="str">
        <f t="shared" ca="1" si="5"/>
        <v>ES</v>
      </c>
      <c r="T61" s="165" t="str">
        <f ca="1">IF(B61="","",IF(ISERROR(MATCH($J61,SorP!$B$1:$B$6261,0)),"",INDIRECT("'SorP'!$A$"&amp;MATCH($S61&amp;$J61,SorP!C:C,0))))</f>
        <v>ES-TO</v>
      </c>
      <c r="U61" s="185"/>
      <c r="V61" s="209">
        <f>IF(C61="",NA(),IF(OR(C61="Smelter not listed",C61="Smelter not yet identified"),MATCH($B61&amp;$D61,'Smelter Look-up'!$J:$J,0),MATCH($B61&amp;$C61,'Smelter Look-up'!$J:$J,0)))</f>
        <v>441</v>
      </c>
      <c r="X61" s="210">
        <f t="shared" si="6"/>
        <v>0</v>
      </c>
      <c r="AB61" s="211" t="str">
        <f t="shared" si="7"/>
        <v>TinCRM Synergies</v>
      </c>
    </row>
    <row r="62" spans="1:28" s="210" customFormat="1" ht="54">
      <c r="A62" s="165" t="s">
        <v>14532</v>
      </c>
      <c r="B62" s="166" t="s">
        <v>1088</v>
      </c>
      <c r="C62" s="170" t="s">
        <v>14530</v>
      </c>
      <c r="D62" s="213"/>
      <c r="E62" s="166" t="s">
        <v>1054</v>
      </c>
      <c r="F62" s="166" t="s">
        <v>14532</v>
      </c>
      <c r="G62" s="166" t="s">
        <v>12764</v>
      </c>
      <c r="H62" s="167"/>
      <c r="I62" s="168" t="s">
        <v>14555</v>
      </c>
      <c r="J62" s="168" t="s">
        <v>1610</v>
      </c>
      <c r="K62" s="207"/>
      <c r="L62" s="207"/>
      <c r="M62" s="207"/>
      <c r="N62" s="207"/>
      <c r="O62" s="207"/>
      <c r="P62" s="169"/>
      <c r="Q62" s="208"/>
      <c r="R62" s="166" t="str">
        <f ca="1">IF(ISERROR($V62),"",OFFSET('Smelter Look-up'!$C$4,$V62-4,0)&amp;"")</f>
        <v>Fabrica Auricchio Industria e Comercio Ltda.</v>
      </c>
      <c r="S62" s="165" t="str">
        <f t="shared" ca="1" si="5"/>
        <v>BR</v>
      </c>
      <c r="T62" s="165" t="str">
        <f ca="1">IF(B62="","",IF(ISERROR(MATCH($J62,SorP!$B$1:$B$6261,0)),"",INDIRECT("'SorP'!$A$"&amp;MATCH($S62&amp;$J62,SorP!C:C,0))))</f>
        <v>BR-SP</v>
      </c>
      <c r="U62" s="185"/>
      <c r="V62" s="209">
        <f>IF(C62="",NA(),IF(OR(C62="Smelter not listed",C62="Smelter not yet identified"),MATCH($B62&amp;$D62,'Smelter Look-up'!$J:$J,0),MATCH($B62&amp;$C62,'Smelter Look-up'!$J:$J,0)))</f>
        <v>459</v>
      </c>
      <c r="X62" s="210">
        <f t="shared" si="6"/>
        <v>0</v>
      </c>
      <c r="AB62" s="211" t="str">
        <f t="shared" si="7"/>
        <v>TinFabrica Auricchio</v>
      </c>
    </row>
    <row r="63" spans="1:28" s="210" customFormat="1" ht="67.5">
      <c r="A63" s="165" t="s">
        <v>14873</v>
      </c>
      <c r="B63" s="166" t="s">
        <v>1088</v>
      </c>
      <c r="C63" s="170" t="s">
        <v>14872</v>
      </c>
      <c r="D63" s="213"/>
      <c r="E63" s="166" t="s">
        <v>1063</v>
      </c>
      <c r="F63" s="166" t="s">
        <v>14873</v>
      </c>
      <c r="G63" s="166" t="s">
        <v>12764</v>
      </c>
      <c r="H63" s="167">
        <v>0</v>
      </c>
      <c r="I63" s="168" t="s">
        <v>1686</v>
      </c>
      <c r="J63" s="168" t="s">
        <v>12398</v>
      </c>
      <c r="K63" s="207"/>
      <c r="L63" s="207"/>
      <c r="M63" s="207"/>
      <c r="N63" s="207"/>
      <c r="O63" s="207"/>
      <c r="P63" s="169"/>
      <c r="Q63" s="208"/>
      <c r="R63" s="166" t="str">
        <f ca="1">IF(ISERROR($V63),"",OFFSET('Smelter Look-up'!$C$4,$V63-4,0)&amp;"")</f>
        <v>PT Putera Sarana Shakti (PT PSS)</v>
      </c>
      <c r="S63" s="165" t="str">
        <f t="shared" ca="1" si="5"/>
        <v>ID</v>
      </c>
      <c r="T63" s="165" t="str">
        <f ca="1">IF(B63="","",IF(ISERROR(MATCH($J63,SorP!$B$1:$B$6261,0)),"",INDIRECT("'SorP'!$A$"&amp;MATCH($S63&amp;$J63,SorP!C:C,0))))</f>
        <v>ID-BB</v>
      </c>
      <c r="U63" s="185"/>
      <c r="V63" s="209">
        <f>IF(C63="",NA(),IF(OR(C63="Smelter not listed",C63="Smelter not yet identified"),MATCH($B63&amp;$D63,'Smelter Look-up'!$J:$J,0),MATCH($B63&amp;$C63,'Smelter Look-up'!$J:$J,0)))</f>
        <v>528</v>
      </c>
      <c r="X63" s="210">
        <f t="shared" si="6"/>
        <v>0</v>
      </c>
      <c r="AB63" s="211" t="str">
        <f t="shared" si="7"/>
        <v>TinPT Putera Sarana Shakti (PT PSS)</v>
      </c>
    </row>
    <row r="64" spans="1:28" s="210" customFormat="1" ht="67.5">
      <c r="A64" s="165" t="s">
        <v>14904</v>
      </c>
      <c r="B64" s="166" t="s">
        <v>1088</v>
      </c>
      <c r="C64" s="170" t="s">
        <v>14903</v>
      </c>
      <c r="D64" s="213"/>
      <c r="E64" s="166" t="s">
        <v>12516</v>
      </c>
      <c r="F64" s="166" t="s">
        <v>14904</v>
      </c>
      <c r="G64" s="166" t="s">
        <v>12764</v>
      </c>
      <c r="H64" s="167"/>
      <c r="I64" s="168" t="s">
        <v>14909</v>
      </c>
      <c r="J64" s="168" t="s">
        <v>12345</v>
      </c>
      <c r="K64" s="207"/>
      <c r="L64" s="207"/>
      <c r="M64" s="207"/>
      <c r="N64" s="207"/>
      <c r="O64" s="207"/>
      <c r="P64" s="169"/>
      <c r="Q64" s="208"/>
      <c r="R64" s="166" t="str">
        <f ca="1">IF(ISERROR($V64),"",OFFSET('Smelter Look-up'!$C$4,$V64-4,0)&amp;"")</f>
        <v>Mining Minerals Resources SARL</v>
      </c>
      <c r="S64" s="165" t="str">
        <f t="shared" ca="1" si="5"/>
        <v>CD</v>
      </c>
      <c r="T64" s="165" t="str">
        <f ca="1">IF(B64="","",IF(ISERROR(MATCH($J64,SorP!$B$1:$B$6261,0)),"",INDIRECT("'SorP'!$A$"&amp;MATCH($S64&amp;$J64,SorP!C:C,0))))</f>
        <v>CD-HK</v>
      </c>
      <c r="U64" s="185"/>
      <c r="V64" s="209">
        <f>IF(C64="",NA(),IF(OR(C64="Smelter not listed",C64="Smelter not yet identified"),MATCH($B64&amp;$D64,'Smelter Look-up'!$J:$J,0),MATCH($B64&amp;$C64,'Smelter Look-up'!$J:$J,0)))</f>
        <v>502</v>
      </c>
      <c r="X64" s="210">
        <f t="shared" si="6"/>
        <v>0</v>
      </c>
      <c r="AB64" s="211" t="str">
        <f t="shared" si="7"/>
        <v>TinMining Minerals Resources SARL</v>
      </c>
    </row>
    <row r="65" spans="1:28" s="210" customFormat="1" ht="27">
      <c r="A65" s="293" t="s">
        <v>735</v>
      </c>
      <c r="B65" s="166" t="s">
        <v>1088</v>
      </c>
      <c r="C65" s="170" t="s">
        <v>15913</v>
      </c>
      <c r="D65" s="213"/>
      <c r="E65" s="166" t="s">
        <v>2323</v>
      </c>
      <c r="F65" s="166" t="s">
        <v>735</v>
      </c>
      <c r="G65" s="166" t="s">
        <v>12764</v>
      </c>
      <c r="H65" s="167">
        <v>0</v>
      </c>
      <c r="I65" s="168" t="s">
        <v>1679</v>
      </c>
      <c r="J65" s="168" t="s">
        <v>1660</v>
      </c>
      <c r="K65" s="207"/>
      <c r="L65" s="207"/>
      <c r="M65" s="207"/>
      <c r="N65" s="207"/>
      <c r="O65" s="207"/>
      <c r="P65" s="169"/>
      <c r="Q65" s="208"/>
      <c r="R65" s="166" t="str">
        <f ca="1">IF(ISERROR($V65),"",OFFSET('Smelter Look-up'!$C$4,$V65-4,0)&amp;"")</f>
        <v/>
      </c>
      <c r="S65" s="165" t="str">
        <f t="shared" ca="1" si="5"/>
        <v>US</v>
      </c>
      <c r="T65" s="165" t="str">
        <f ca="1">IF(B65="","",IF(ISERROR(MATCH($J65,SorP!$B$1:$B$6261,0)),"",INDIRECT("'SorP'!$A$"&amp;MATCH($S65&amp;$J65,SorP!C:C,0))))</f>
        <v>US-PA</v>
      </c>
      <c r="U65" s="185"/>
      <c r="V65" s="209" t="e">
        <f>IF(C65="",NA(),IF(OR(C65="Smelter not listed",C65="Smelter not yet identified"),MATCH($B65&amp;$D65,'Smelter Look-up'!$J:$J,0),MATCH($B65&amp;$C65,'Smelter Look-up'!$J:$J,0)))</f>
        <v>#N/A</v>
      </c>
      <c r="X65" s="210">
        <f t="shared" si="6"/>
        <v>0</v>
      </c>
      <c r="AB65" s="211" t="str">
        <f t="shared" si="7"/>
        <v>TinAlpha</v>
      </c>
    </row>
    <row r="66" spans="1:28" s="210" customFormat="1" ht="40.5">
      <c r="A66" s="293" t="s">
        <v>1728</v>
      </c>
      <c r="B66" s="166" t="s">
        <v>1088</v>
      </c>
      <c r="C66" s="170" t="s">
        <v>14898</v>
      </c>
      <c r="D66" s="213"/>
      <c r="E66" s="166" t="s">
        <v>1053</v>
      </c>
      <c r="F66" s="166" t="s">
        <v>1728</v>
      </c>
      <c r="G66" s="166" t="s">
        <v>12764</v>
      </c>
      <c r="H66" s="167">
        <v>0</v>
      </c>
      <c r="I66" s="168" t="s">
        <v>1729</v>
      </c>
      <c r="J66" s="168" t="s">
        <v>3031</v>
      </c>
      <c r="K66" s="207"/>
      <c r="L66" s="207"/>
      <c r="M66" s="207"/>
      <c r="N66" s="207"/>
      <c r="O66" s="207"/>
      <c r="P66" s="169"/>
      <c r="Q66" s="208"/>
      <c r="R66" s="166" t="str">
        <f ca="1">IF(ISERROR($V66),"",OFFSET('Smelter Look-up'!$C$4,$V66-4,0)&amp;"")</f>
        <v>Aurubis Beerse</v>
      </c>
      <c r="S66" s="165" t="str">
        <f t="shared" ca="1" si="5"/>
        <v>BE</v>
      </c>
      <c r="T66" s="165" t="str">
        <f ca="1">IF(B66="","",IF(ISERROR(MATCH($J66,SorP!$B$1:$B$6261,0)),"",INDIRECT("'SorP'!$A$"&amp;MATCH($S66&amp;$J66,SorP!C:C,0))))</f>
        <v>BE-VAN</v>
      </c>
      <c r="U66" s="185"/>
      <c r="V66" s="209">
        <f>IF(C66="",NA(),IF(OR(C66="Smelter not listed",C66="Smelter not yet identified"),MATCH($B66&amp;$D66,'Smelter Look-up'!$J:$J,0),MATCH($B66&amp;$C66,'Smelter Look-up'!$J:$J,0)))</f>
        <v>423</v>
      </c>
      <c r="X66" s="210">
        <f t="shared" si="6"/>
        <v>0</v>
      </c>
      <c r="AB66" s="211" t="str">
        <f t="shared" si="7"/>
        <v>TinAurubis Beerse</v>
      </c>
    </row>
    <row r="67" spans="1:28" s="210" customFormat="1" ht="40.5">
      <c r="A67" s="293" t="s">
        <v>1730</v>
      </c>
      <c r="B67" s="166" t="s">
        <v>1088</v>
      </c>
      <c r="C67" s="170" t="s">
        <v>14899</v>
      </c>
      <c r="D67" s="213"/>
      <c r="E67" s="166" t="s">
        <v>1060</v>
      </c>
      <c r="F67" s="166" t="s">
        <v>1730</v>
      </c>
      <c r="G67" s="166" t="s">
        <v>12764</v>
      </c>
      <c r="H67" s="167">
        <v>0</v>
      </c>
      <c r="I67" s="168" t="s">
        <v>1731</v>
      </c>
      <c r="J67" s="168" t="s">
        <v>11963</v>
      </c>
      <c r="K67" s="207"/>
      <c r="L67" s="207"/>
      <c r="M67" s="207"/>
      <c r="N67" s="207"/>
      <c r="O67" s="207"/>
      <c r="P67" s="169"/>
      <c r="Q67" s="208"/>
      <c r="R67" s="166" t="str">
        <f ca="1">IF(ISERROR($V67),"",OFFSET('Smelter Look-up'!$C$4,$V67-4,0)&amp;"")</f>
        <v>Aurubis Berango</v>
      </c>
      <c r="S67" s="165" t="str">
        <f t="shared" ca="1" si="5"/>
        <v>ES</v>
      </c>
      <c r="T67" s="165" t="str">
        <f ca="1">IF(B67="","",IF(ISERROR(MATCH($J67,SorP!$B$1:$B$6261,0)),"",INDIRECT("'SorP'!$A$"&amp;MATCH($S67&amp;$J67,SorP!C:C,0))))</f>
        <v>ES-BI</v>
      </c>
      <c r="U67" s="185"/>
      <c r="V67" s="209">
        <f>IF(C67="",NA(),IF(OR(C67="Smelter not listed",C67="Smelter not yet identified"),MATCH($B67&amp;$D67,'Smelter Look-up'!$J:$J,0),MATCH($B67&amp;$C67,'Smelter Look-up'!$J:$J,0)))</f>
        <v>425</v>
      </c>
      <c r="X67" s="210">
        <f t="shared" si="6"/>
        <v>0</v>
      </c>
      <c r="AB67" s="211" t="str">
        <f t="shared" si="7"/>
        <v>TinAurubis Berango</v>
      </c>
    </row>
    <row r="68" spans="1:28" s="210" customFormat="1" ht="108">
      <c r="A68" s="293" t="s">
        <v>2175</v>
      </c>
      <c r="B68" s="166" t="s">
        <v>1088</v>
      </c>
      <c r="C68" s="170" t="s">
        <v>2228</v>
      </c>
      <c r="D68" s="213"/>
      <c r="E68" s="166" t="s">
        <v>1058</v>
      </c>
      <c r="F68" s="166" t="s">
        <v>2175</v>
      </c>
      <c r="G68" s="166" t="s">
        <v>12764</v>
      </c>
      <c r="H68" s="167">
        <v>0</v>
      </c>
      <c r="I68" s="168" t="s">
        <v>1693</v>
      </c>
      <c r="J68" s="168" t="s">
        <v>13121</v>
      </c>
      <c r="K68" s="207"/>
      <c r="L68" s="207"/>
      <c r="M68" s="207"/>
      <c r="N68" s="207"/>
      <c r="O68" s="207"/>
      <c r="P68" s="169"/>
      <c r="Q68" s="208"/>
      <c r="R68" s="166" t="str">
        <f ca="1">IF(ISERROR($V68),"",OFFSET('Smelter Look-up'!$C$4,$V68-4,0)&amp;"")</f>
        <v>Chenzhou Yunxiang Mining and Metallurgy Co., Ltd.</v>
      </c>
      <c r="S68" s="165" t="str">
        <f t="shared" ca="1" si="5"/>
        <v>CN</v>
      </c>
      <c r="T68" s="165" t="str">
        <f ca="1">IF(B68="","",IF(ISERROR(MATCH($J68,SorP!$B$1:$B$6261,0)),"",INDIRECT("'SorP'!$A$"&amp;MATCH($S68&amp;$J68,SorP!C:C,0))))</f>
        <v>CN-HN</v>
      </c>
      <c r="U68" s="185"/>
      <c r="V68" s="209">
        <f>IF(C68="",NA(),IF(OR(C68="Smelter not listed",C68="Smelter not yet identified"),MATCH($B68&amp;$D68,'Smelter Look-up'!$J:$J,0),MATCH($B68&amp;$C68,'Smelter Look-up'!$J:$J,0)))</f>
        <v>428</v>
      </c>
      <c r="X68" s="210">
        <f t="shared" si="6"/>
        <v>0</v>
      </c>
      <c r="AB68" s="211" t="str">
        <f t="shared" si="7"/>
        <v>TinChenzhou Yunxiang Mining and Metallurgy Co., Ltd.</v>
      </c>
    </row>
    <row r="69" spans="1:28" s="210" customFormat="1" ht="81">
      <c r="A69" s="293" t="s">
        <v>12470</v>
      </c>
      <c r="B69" s="166" t="s">
        <v>1088</v>
      </c>
      <c r="C69" s="170" t="s">
        <v>12469</v>
      </c>
      <c r="D69" s="213"/>
      <c r="E69" s="166" t="s">
        <v>1058</v>
      </c>
      <c r="F69" s="166" t="s">
        <v>12470</v>
      </c>
      <c r="G69" s="166" t="s">
        <v>12764</v>
      </c>
      <c r="H69" s="167">
        <v>0</v>
      </c>
      <c r="I69" s="168" t="s">
        <v>12484</v>
      </c>
      <c r="J69" s="168" t="s">
        <v>13100</v>
      </c>
      <c r="K69" s="207"/>
      <c r="L69" s="207"/>
      <c r="M69" s="207"/>
      <c r="N69" s="207"/>
      <c r="O69" s="207"/>
      <c r="P69" s="169"/>
      <c r="Q69" s="208"/>
      <c r="R69" s="166" t="str">
        <f ca="1">IF(ISERROR($V69),"",OFFSET('Smelter Look-up'!$C$4,$V69-4,0)&amp;"")</f>
        <v>Chifeng Dajingzi Tin Industry Co., Ltd.</v>
      </c>
      <c r="S69" s="165" t="str">
        <f t="shared" ref="S69" ca="1" si="8">IF(B69="","",IF(ISERROR(MATCH($E69,CL,0)),"Unknown",INDIRECT("'C'!$A$"&amp;MATCH($E69,CL,0)+1)))</f>
        <v>CN</v>
      </c>
      <c r="T69" s="165" t="str">
        <f ca="1">IF(B69="","",IF(ISERROR(MATCH($J69,SorP!$B$1:$B$6261,0)),"",INDIRECT("'SorP'!$A$"&amp;MATCH($S69&amp;$J69,SorP!C:C,0))))</f>
        <v>CN-NM</v>
      </c>
      <c r="U69" s="185"/>
      <c r="V69" s="209">
        <f>IF(C69="",NA(),IF(OR(C69="Smelter not listed",C69="Smelter not yet identified"),MATCH($B69&amp;$D69,'Smelter Look-up'!$J:$J,0),MATCH($B69&amp;$C69,'Smelter Look-up'!$J:$J,0)))</f>
        <v>429</v>
      </c>
      <c r="X69" s="210">
        <f t="shared" ref="X69" si="9">IF(AND(C69="Smelter not listed",OR(LEN(D69)=0,LEN(E69)=0)),1,0)</f>
        <v>0</v>
      </c>
      <c r="AB69" s="211" t="str">
        <f t="shared" ref="AB69" si="10">B69&amp;C69</f>
        <v>TinChifeng Dajingzi Tin Industry Co., Ltd.</v>
      </c>
    </row>
    <row r="70" spans="1:28" s="210" customFormat="1" ht="54">
      <c r="A70" s="293" t="s">
        <v>742</v>
      </c>
      <c r="B70" s="166" t="s">
        <v>1088</v>
      </c>
      <c r="C70" s="170" t="s">
        <v>1281</v>
      </c>
      <c r="D70" s="213"/>
      <c r="E70" s="166" t="s">
        <v>1058</v>
      </c>
      <c r="F70" s="166" t="s">
        <v>742</v>
      </c>
      <c r="G70" s="166" t="s">
        <v>12764</v>
      </c>
      <c r="H70" s="167">
        <v>0</v>
      </c>
      <c r="I70" s="168" t="s">
        <v>1694</v>
      </c>
      <c r="J70" s="168" t="s">
        <v>13101</v>
      </c>
      <c r="K70" s="207"/>
      <c r="L70" s="207"/>
      <c r="M70" s="207"/>
      <c r="N70" s="207"/>
      <c r="O70" s="207"/>
      <c r="P70" s="169"/>
      <c r="Q70" s="208"/>
      <c r="R70" s="166" t="str">
        <f ca="1">IF(ISERROR($V70),"",OFFSET('Smelter Look-up'!$C$4,$V70-4,0)&amp;"")</f>
        <v>China Tin Group Co., Ltd.</v>
      </c>
      <c r="S70" s="165" t="str">
        <f t="shared" ref="S70:S101" ca="1" si="11">IF(B70="","",IF(ISERROR(MATCH($E70,CL,0)),"Unknown",INDIRECT("'C'!$A$"&amp;MATCH($E70,CL,0)+1)))</f>
        <v>CN</v>
      </c>
      <c r="T70" s="165" t="str">
        <f ca="1">IF(B70="","",IF(ISERROR(MATCH($J70,SorP!$B$1:$B$6261,0)),"",INDIRECT("'SorP'!$A$"&amp;MATCH($S70&amp;$J70,SorP!C:C,0))))</f>
        <v>CN-GX</v>
      </c>
      <c r="U70" s="185"/>
      <c r="V70" s="209">
        <f>IF(C70="",NA(),IF(OR(C70="Smelter not listed",C70="Smelter not yet identified"),MATCH($B70&amp;$D70,'Smelter Look-up'!$J:$J,0),MATCH($B70&amp;$C70,'Smelter Look-up'!$J:$J,0)))</f>
        <v>431</v>
      </c>
      <c r="X70" s="210">
        <f t="shared" ref="X70:X101" si="12">IF(AND(C70="Smelter not listed",OR(LEN(D70)=0,LEN(E70)=0)),1,0)</f>
        <v>0</v>
      </c>
      <c r="AB70" s="211" t="str">
        <f t="shared" ref="AB70:AB101" si="13">B70&amp;C70</f>
        <v>TinChina Tin Group Co., Ltd.</v>
      </c>
    </row>
    <row r="71" spans="1:28" s="210" customFormat="1" ht="40.5">
      <c r="A71" s="293" t="s">
        <v>14529</v>
      </c>
      <c r="B71" s="166" t="s">
        <v>1088</v>
      </c>
      <c r="C71" s="170" t="s">
        <v>14528</v>
      </c>
      <c r="D71" s="213"/>
      <c r="E71" s="166" t="s">
        <v>1060</v>
      </c>
      <c r="F71" s="166" t="s">
        <v>14529</v>
      </c>
      <c r="G71" s="166" t="s">
        <v>12764</v>
      </c>
      <c r="H71" s="167">
        <v>0</v>
      </c>
      <c r="I71" s="168" t="s">
        <v>3527</v>
      </c>
      <c r="J71" s="168" t="s">
        <v>3527</v>
      </c>
      <c r="K71" s="207"/>
      <c r="L71" s="207"/>
      <c r="M71" s="207"/>
      <c r="N71" s="207"/>
      <c r="O71" s="207"/>
      <c r="P71" s="169"/>
      <c r="Q71" s="208"/>
      <c r="R71" s="166" t="str">
        <f ca="1">IF(ISERROR($V71),"",OFFSET('Smelter Look-up'!$C$4,$V71-4,0)&amp;"")</f>
        <v>CRM Synergies EMEA, S.L.U.</v>
      </c>
      <c r="S71" s="165" t="str">
        <f t="shared" ca="1" si="11"/>
        <v>ES</v>
      </c>
      <c r="T71" s="165" t="str">
        <f ca="1">IF(B71="","",IF(ISERROR(MATCH($J71,SorP!$B$1:$B$6261,0)),"",INDIRECT("'SorP'!$A$"&amp;MATCH($S71&amp;$J71,SorP!C:C,0))))</f>
        <v>ES-TO</v>
      </c>
      <c r="U71" s="185"/>
      <c r="V71" s="209">
        <f>IF(C71="",NA(),IF(OR(C71="Smelter not listed",C71="Smelter not yet identified"),MATCH($B71&amp;$D71,'Smelter Look-up'!$J:$J,0),MATCH($B71&amp;$C71,'Smelter Look-up'!$J:$J,0)))</f>
        <v>441</v>
      </c>
      <c r="X71" s="210">
        <f t="shared" si="12"/>
        <v>0</v>
      </c>
      <c r="AB71" s="211" t="str">
        <f t="shared" si="13"/>
        <v>TinCRM Synergies</v>
      </c>
    </row>
    <row r="72" spans="1:28" s="210" customFormat="1" ht="27">
      <c r="A72" s="293" t="s">
        <v>15452</v>
      </c>
      <c r="B72" s="166" t="s">
        <v>1088</v>
      </c>
      <c r="C72" s="170" t="s">
        <v>15451</v>
      </c>
      <c r="D72" s="213"/>
      <c r="E72" s="166" t="s">
        <v>1063</v>
      </c>
      <c r="F72" s="166" t="s">
        <v>15452</v>
      </c>
      <c r="G72" s="166" t="s">
        <v>12764</v>
      </c>
      <c r="H72" s="167">
        <v>0</v>
      </c>
      <c r="I72" s="168" t="s">
        <v>1686</v>
      </c>
      <c r="J72" s="168" t="s">
        <v>12398</v>
      </c>
      <c r="K72" s="207"/>
      <c r="L72" s="207"/>
      <c r="M72" s="207"/>
      <c r="N72" s="207"/>
      <c r="O72" s="207"/>
      <c r="P72" s="169"/>
      <c r="Q72" s="208"/>
      <c r="R72" s="166" t="str">
        <f ca="1">IF(ISERROR($V72),"",OFFSET('Smelter Look-up'!$C$4,$V72-4,0)&amp;"")</f>
        <v>CV Ayi Jaya</v>
      </c>
      <c r="S72" s="165" t="str">
        <f t="shared" ca="1" si="11"/>
        <v>ID</v>
      </c>
      <c r="T72" s="165" t="str">
        <f ca="1">IF(B72="","",IF(ISERROR(MATCH($J72,SorP!$B$1:$B$6261,0)),"",INDIRECT("'SorP'!$A$"&amp;MATCH($S72&amp;$J72,SorP!C:C,0))))</f>
        <v>ID-BB</v>
      </c>
      <c r="U72" s="185"/>
      <c r="V72" s="209">
        <f>IF(C72="",NA(),IF(OR(C72="Smelter not listed",C72="Smelter not yet identified"),MATCH($B72&amp;$D72,'Smelter Look-up'!$J:$J,0),MATCH($B72&amp;$C72,'Smelter Look-up'!$J:$J,0)))</f>
        <v>443</v>
      </c>
      <c r="X72" s="210">
        <f t="shared" si="12"/>
        <v>0</v>
      </c>
      <c r="AB72" s="211" t="str">
        <f t="shared" si="13"/>
        <v>TinCV Ayi Jaya</v>
      </c>
    </row>
    <row r="73" spans="1:28" s="210" customFormat="1" ht="54">
      <c r="A73" s="293" t="s">
        <v>15914</v>
      </c>
      <c r="B73" s="166" t="s">
        <v>1088</v>
      </c>
      <c r="C73" s="170" t="s">
        <v>15915</v>
      </c>
      <c r="D73" s="213"/>
      <c r="E73" s="166" t="s">
        <v>1063</v>
      </c>
      <c r="F73" s="166" t="s">
        <v>15914</v>
      </c>
      <c r="G73" s="166" t="s">
        <v>12764</v>
      </c>
      <c r="H73" s="167">
        <v>0</v>
      </c>
      <c r="I73" s="168" t="s">
        <v>14554</v>
      </c>
      <c r="J73" s="168" t="s">
        <v>12398</v>
      </c>
      <c r="K73" s="207"/>
      <c r="L73" s="207"/>
      <c r="M73" s="207"/>
      <c r="N73" s="207"/>
      <c r="O73" s="207"/>
      <c r="P73" s="169"/>
      <c r="Q73" s="208"/>
      <c r="R73" s="166" t="str">
        <f ca="1">IF(ISERROR($V73),"",OFFSET('Smelter Look-up'!$C$4,$V73-4,0)&amp;"")</f>
        <v/>
      </c>
      <c r="S73" s="165" t="str">
        <f t="shared" ca="1" si="11"/>
        <v>ID</v>
      </c>
      <c r="T73" s="165" t="str">
        <f ca="1">IF(B73="","",IF(ISERROR(MATCH($J73,SorP!$B$1:$B$6261,0)),"",INDIRECT("'SorP'!$A$"&amp;MATCH($S73&amp;$J73,SorP!C:C,0))))</f>
        <v>ID-BB</v>
      </c>
      <c r="U73" s="185"/>
      <c r="V73" s="209" t="e">
        <f>IF(C73="",NA(),IF(OR(C73="Smelter not listed",C73="Smelter not yet identified"),MATCH($B73&amp;$D73,'Smelter Look-up'!$J:$J,0),MATCH($B73&amp;$C73,'Smelter Look-up'!$J:$J,0)))</f>
        <v>#N/A</v>
      </c>
      <c r="X73" s="210">
        <f t="shared" si="12"/>
        <v>0</v>
      </c>
      <c r="AB73" s="211" t="str">
        <f t="shared" si="13"/>
        <v>TinCV Venus Inti Perkasa</v>
      </c>
    </row>
    <row r="74" spans="1:28" s="210" customFormat="1" ht="20">
      <c r="A74" s="293" t="s">
        <v>1362</v>
      </c>
      <c r="B74" s="166" t="s">
        <v>1088</v>
      </c>
      <c r="C74" s="170" t="s">
        <v>866</v>
      </c>
      <c r="D74" s="213"/>
      <c r="E74" s="166" t="s">
        <v>1066</v>
      </c>
      <c r="F74" s="166" t="s">
        <v>1362</v>
      </c>
      <c r="G74" s="166" t="s">
        <v>12764</v>
      </c>
      <c r="H74" s="167">
        <v>0</v>
      </c>
      <c r="I74" s="168" t="s">
        <v>1526</v>
      </c>
      <c r="J74" s="168" t="s">
        <v>1527</v>
      </c>
      <c r="K74" s="207"/>
      <c r="L74" s="207"/>
      <c r="M74" s="207"/>
      <c r="N74" s="207"/>
      <c r="O74" s="207"/>
      <c r="P74" s="169"/>
      <c r="Q74" s="208"/>
      <c r="R74" s="166" t="str">
        <f ca="1">IF(ISERROR($V74),"",OFFSET('Smelter Look-up'!$C$4,$V74-4,0)&amp;"")</f>
        <v>Dowa</v>
      </c>
      <c r="S74" s="165" t="str">
        <f t="shared" ca="1" si="11"/>
        <v>JP</v>
      </c>
      <c r="T74" s="165" t="str">
        <f ca="1">IF(B74="","",IF(ISERROR(MATCH($J74,SorP!$B$1:$B$6261,0)),"",INDIRECT("'SorP'!$A$"&amp;MATCH($S74&amp;$J74,SorP!C:C,0))))</f>
        <v>JP-05</v>
      </c>
      <c r="U74" s="185"/>
      <c r="V74" s="209">
        <f>IF(C74="",NA(),IF(OR(C74="Smelter not listed",C74="Smelter not yet identified"),MATCH($B74&amp;$D74,'Smelter Look-up'!$J:$J,0),MATCH($B74&amp;$C74,'Smelter Look-up'!$J:$J,0)))</f>
        <v>450</v>
      </c>
      <c r="X74" s="210">
        <f t="shared" si="12"/>
        <v>0</v>
      </c>
      <c r="AB74" s="211" t="str">
        <f t="shared" si="13"/>
        <v>TinDowa</v>
      </c>
    </row>
    <row r="75" spans="1:28" s="210" customFormat="1" ht="40.5">
      <c r="A75" s="293" t="s">
        <v>736</v>
      </c>
      <c r="B75" s="166" t="s">
        <v>1088</v>
      </c>
      <c r="C75" s="170" t="s">
        <v>803</v>
      </c>
      <c r="D75" s="213"/>
      <c r="E75" s="166" t="s">
        <v>2321</v>
      </c>
      <c r="F75" s="166" t="s">
        <v>736</v>
      </c>
      <c r="G75" s="166" t="s">
        <v>12764</v>
      </c>
      <c r="H75" s="167">
        <v>0</v>
      </c>
      <c r="I75" s="168" t="s">
        <v>1688</v>
      </c>
      <c r="J75" s="168" t="s">
        <v>1688</v>
      </c>
      <c r="K75" s="207"/>
      <c r="L75" s="207"/>
      <c r="M75" s="207"/>
      <c r="N75" s="207"/>
      <c r="O75" s="207"/>
      <c r="P75" s="169"/>
      <c r="Q75" s="208"/>
      <c r="R75" s="166" t="str">
        <f ca="1">IF(ISERROR($V75),"",OFFSET('Smelter Look-up'!$C$4,$V75-4,0)&amp;"")</f>
        <v>EM Vinto</v>
      </c>
      <c r="S75" s="165" t="str">
        <f t="shared" ca="1" si="11"/>
        <v>Unknown</v>
      </c>
      <c r="T75" s="165" t="e">
        <f ca="1">IF(B75="","",IF(ISERROR(MATCH($J75,SorP!$B$1:$B$6261,0)),"",INDIRECT("'SorP'!$A$"&amp;MATCH($S75&amp;$J75,SorP!C:C,0))))</f>
        <v>#N/A</v>
      </c>
      <c r="U75" s="185"/>
      <c r="V75" s="209">
        <f>IF(C75="",NA(),IF(OR(C75="Smelter not listed",C75="Smelter not yet identified"),MATCH($B75&amp;$D75,'Smelter Look-up'!$J:$J,0),MATCH($B75&amp;$C75,'Smelter Look-up'!$J:$J,0)))</f>
        <v>453</v>
      </c>
      <c r="X75" s="210">
        <f t="shared" si="12"/>
        <v>0</v>
      </c>
      <c r="AB75" s="211" t="str">
        <f t="shared" si="13"/>
        <v>TinEM Vinto</v>
      </c>
    </row>
    <row r="76" spans="1:28" s="210" customFormat="1" ht="27">
      <c r="A76" s="293" t="s">
        <v>738</v>
      </c>
      <c r="B76" s="166" t="s">
        <v>1088</v>
      </c>
      <c r="C76" s="170" t="s">
        <v>778</v>
      </c>
      <c r="D76" s="213"/>
      <c r="E76" s="166" t="s">
        <v>842</v>
      </c>
      <c r="F76" s="166" t="s">
        <v>738</v>
      </c>
      <c r="G76" s="166" t="s">
        <v>12764</v>
      </c>
      <c r="H76" s="167">
        <v>0</v>
      </c>
      <c r="I76" s="168" t="s">
        <v>1690</v>
      </c>
      <c r="J76" s="168" t="s">
        <v>9079</v>
      </c>
      <c r="K76" s="207"/>
      <c r="L76" s="207"/>
      <c r="M76" s="207"/>
      <c r="N76" s="207"/>
      <c r="O76" s="207"/>
      <c r="P76" s="169"/>
      <c r="Q76" s="208"/>
      <c r="R76" s="166" t="str">
        <f ca="1">IF(ISERROR($V76),"",OFFSET('Smelter Look-up'!$C$4,$V76-4,0)&amp;"")</f>
        <v>Fenix Metals</v>
      </c>
      <c r="S76" s="165" t="str">
        <f t="shared" ca="1" si="11"/>
        <v>PL</v>
      </c>
      <c r="T76" s="165" t="str">
        <f ca="1">IF(B76="","",IF(ISERROR(MATCH($J76,SorP!$B$1:$B$6261,0)),"",INDIRECT("'SorP'!$A$"&amp;MATCH($S76&amp;$J76,SorP!C:C,0))))</f>
        <v>PL-18</v>
      </c>
      <c r="U76" s="185"/>
      <c r="V76" s="209">
        <f>IF(C76="",NA(),IF(OR(C76="Smelter not listed",C76="Smelter not yet identified"),MATCH($B76&amp;$D76,'Smelter Look-up'!$J:$J,0),MATCH($B76&amp;$C76,'Smelter Look-up'!$J:$J,0)))</f>
        <v>462</v>
      </c>
      <c r="X76" s="210">
        <f t="shared" si="12"/>
        <v>0</v>
      </c>
      <c r="AB76" s="211" t="str">
        <f t="shared" si="13"/>
        <v>TinFenix Metals</v>
      </c>
    </row>
    <row r="77" spans="1:28" s="210" customFormat="1" ht="94.5">
      <c r="A77" s="293" t="s">
        <v>739</v>
      </c>
      <c r="B77" s="166" t="s">
        <v>1088</v>
      </c>
      <c r="C77" s="170" t="s">
        <v>2053</v>
      </c>
      <c r="D77" s="213"/>
      <c r="E77" s="166" t="s">
        <v>1058</v>
      </c>
      <c r="F77" s="166" t="s">
        <v>739</v>
      </c>
      <c r="G77" s="166" t="s">
        <v>12764</v>
      </c>
      <c r="H77" s="167">
        <v>0</v>
      </c>
      <c r="I77" s="168" t="s">
        <v>2336</v>
      </c>
      <c r="J77" s="168" t="s">
        <v>13126</v>
      </c>
      <c r="K77" s="207"/>
      <c r="L77" s="207"/>
      <c r="M77" s="207"/>
      <c r="N77" s="207"/>
      <c r="O77" s="207"/>
      <c r="P77" s="169"/>
      <c r="Q77" s="208"/>
      <c r="R77" s="166" t="str">
        <f ca="1">IF(ISERROR($V77),"",OFFSET('Smelter Look-up'!$C$4,$V77-4,0)&amp;"")</f>
        <v>Gejiu Non-Ferrous Metal Processing Co., Ltd.</v>
      </c>
      <c r="S77" s="165" t="str">
        <f t="shared" ca="1" si="11"/>
        <v>CN</v>
      </c>
      <c r="T77" s="165" t="str">
        <f ca="1">IF(B77="","",IF(ISERROR(MATCH($J77,SorP!$B$1:$B$6261,0)),"",INDIRECT("'SorP'!$A$"&amp;MATCH($S77&amp;$J77,SorP!C:C,0))))</f>
        <v>CN-YN</v>
      </c>
      <c r="U77" s="185"/>
      <c r="V77" s="209">
        <f>IF(C77="",NA(),IF(OR(C77="Smelter not listed",C77="Smelter not yet identified"),MATCH($B77&amp;$D77,'Smelter Look-up'!$J:$J,0),MATCH($B77&amp;$C77,'Smelter Look-up'!$J:$J,0)))</f>
        <v>468</v>
      </c>
      <c r="X77" s="210">
        <f t="shared" si="12"/>
        <v>0</v>
      </c>
      <c r="AB77" s="211" t="str">
        <f t="shared" si="13"/>
        <v>TinGejiu Non-Ferrous Metal Processing Co., Ltd.</v>
      </c>
    </row>
    <row r="78" spans="1:28" s="210" customFormat="1" ht="94.5">
      <c r="A78" s="165" t="s">
        <v>2419</v>
      </c>
      <c r="B78" s="166" t="s">
        <v>1088</v>
      </c>
      <c r="C78" s="170" t="s">
        <v>2418</v>
      </c>
      <c r="D78" s="213"/>
      <c r="E78" s="166" t="s">
        <v>1058</v>
      </c>
      <c r="F78" s="166" t="s">
        <v>2419</v>
      </c>
      <c r="G78" s="166" t="s">
        <v>12764</v>
      </c>
      <c r="H78" s="167">
        <v>0</v>
      </c>
      <c r="I78" s="168" t="s">
        <v>1737</v>
      </c>
      <c r="J78" s="168" t="s">
        <v>13122</v>
      </c>
      <c r="K78" s="207"/>
      <c r="L78" s="207"/>
      <c r="M78" s="207"/>
      <c r="N78" s="207"/>
      <c r="O78" s="207"/>
      <c r="P78" s="169"/>
      <c r="Q78" s="208"/>
      <c r="R78" s="166" t="str">
        <f ca="1">IF(ISERROR($V78),"",OFFSET('Smelter Look-up'!$C$4,$V78-4,0)&amp;"")</f>
        <v>Guangdong Hanhe Non-Ferrous Metal Co., Ltd.</v>
      </c>
      <c r="S78" s="165" t="str">
        <f t="shared" ca="1" si="11"/>
        <v>CN</v>
      </c>
      <c r="T78" s="165" t="str">
        <f ca="1">IF(B78="","",IF(ISERROR(MATCH($J78,SorP!$B$1:$B$6261,0)),"",INDIRECT("'SorP'!$A$"&amp;MATCH($S78&amp;$J78,SorP!C:C,0))))</f>
        <v>CN-GD</v>
      </c>
      <c r="U78" s="185"/>
      <c r="V78" s="209">
        <f>IF(C78="",NA(),IF(OR(C78="Smelter not listed",C78="Smelter not yet identified"),MATCH($B78&amp;$D78,'Smelter Look-up'!$J:$J,0),MATCH($B78&amp;$C78,'Smelter Look-up'!$J:$J,0)))</f>
        <v>475</v>
      </c>
      <c r="X78" s="210">
        <f t="shared" si="12"/>
        <v>0</v>
      </c>
      <c r="AB78" s="211" t="str">
        <f t="shared" si="13"/>
        <v>TinGuangdong Hanhe Non-Ferrous Metal Co., Ltd.</v>
      </c>
    </row>
    <row r="79" spans="1:28" s="210" customFormat="1" ht="67.5">
      <c r="A79" s="165" t="s">
        <v>1705</v>
      </c>
      <c r="B79" s="166" t="s">
        <v>1088</v>
      </c>
      <c r="C79" s="170" t="s">
        <v>12706</v>
      </c>
      <c r="D79" s="213"/>
      <c r="E79" s="166" t="s">
        <v>1058</v>
      </c>
      <c r="F79" s="166" t="s">
        <v>1705</v>
      </c>
      <c r="G79" s="166" t="s">
        <v>12764</v>
      </c>
      <c r="H79" s="167">
        <v>0</v>
      </c>
      <c r="I79" s="168" t="s">
        <v>1692</v>
      </c>
      <c r="J79" s="168" t="s">
        <v>13117</v>
      </c>
      <c r="K79" s="207"/>
      <c r="L79" s="207"/>
      <c r="M79" s="207"/>
      <c r="N79" s="207"/>
      <c r="O79" s="207"/>
      <c r="P79" s="169"/>
      <c r="Q79" s="208"/>
      <c r="R79" s="166" t="str">
        <f ca="1">IF(ISERROR($V79),"",OFFSET('Smelter Look-up'!$C$4,$V79-4,0)&amp;"")</f>
        <v>Jiangxi New Nanshan Technology Ltd.</v>
      </c>
      <c r="S79" s="165" t="str">
        <f t="shared" ca="1" si="11"/>
        <v>CN</v>
      </c>
      <c r="T79" s="165" t="str">
        <f ca="1">IF(B79="","",IF(ISERROR(MATCH($J79,SorP!$B$1:$B$6261,0)),"",INDIRECT("'SorP'!$A$"&amp;MATCH($S79&amp;$J79,SorP!C:C,0))))</f>
        <v>CN-JX</v>
      </c>
      <c r="U79" s="185"/>
      <c r="V79" s="209">
        <f>IF(C79="",NA(),IF(OR(C79="Smelter not listed",C79="Smelter not yet identified"),MATCH($B79&amp;$D79,'Smelter Look-up'!$J:$J,0),MATCH($B79&amp;$C79,'Smelter Look-up'!$J:$J,0)))</f>
        <v>481</v>
      </c>
      <c r="X79" s="210">
        <f t="shared" si="12"/>
        <v>0</v>
      </c>
      <c r="AB79" s="211" t="str">
        <f t="shared" si="13"/>
        <v>TinJiangxi New Nanshan Technology Ltd.</v>
      </c>
    </row>
    <row r="80" spans="1:28" s="210" customFormat="1" ht="40.5">
      <c r="A80" s="165" t="s">
        <v>13348</v>
      </c>
      <c r="B80" s="166" t="s">
        <v>1088</v>
      </c>
      <c r="C80" s="170" t="s">
        <v>13334</v>
      </c>
      <c r="D80" s="213"/>
      <c r="E80" s="166" t="s">
        <v>12638</v>
      </c>
      <c r="F80" s="166" t="s">
        <v>13348</v>
      </c>
      <c r="G80" s="166" t="s">
        <v>12764</v>
      </c>
      <c r="H80" s="167">
        <v>0</v>
      </c>
      <c r="I80" s="168" t="s">
        <v>13359</v>
      </c>
      <c r="J80" s="168" t="s">
        <v>9642</v>
      </c>
      <c r="K80" s="207"/>
      <c r="L80" s="207"/>
      <c r="M80" s="207"/>
      <c r="N80" s="207"/>
      <c r="O80" s="207"/>
      <c r="P80" s="169"/>
      <c r="Q80" s="208"/>
      <c r="R80" s="166" t="str">
        <f ca="1">IF(ISERROR($V80),"",OFFSET('Smelter Look-up'!$C$4,$V80-4,0)&amp;"")</f>
        <v>Luna Smelter, Ltd.</v>
      </c>
      <c r="S80" s="165" t="str">
        <f t="shared" ca="1" si="11"/>
        <v>RW</v>
      </c>
      <c r="T80" s="165" t="str">
        <f ca="1">IF(B80="","",IF(ISERROR(MATCH($J80,SorP!$B$1:$B$6261,0)),"",INDIRECT("'SorP'!$A$"&amp;MATCH($S80&amp;$J80,SorP!C:C,0))))</f>
        <v>RW-01</v>
      </c>
      <c r="U80" s="185"/>
      <c r="V80" s="209">
        <f>IF(C80="",NA(),IF(OR(C80="Smelter not listed",C80="Smelter not yet identified"),MATCH($B80&amp;$D80,'Smelter Look-up'!$J:$J,0),MATCH($B80&amp;$C80,'Smelter Look-up'!$J:$J,0)))</f>
        <v>488</v>
      </c>
      <c r="X80" s="210">
        <f t="shared" si="12"/>
        <v>0</v>
      </c>
      <c r="AB80" s="211" t="str">
        <f t="shared" si="13"/>
        <v>TinLuna Smelter, Ltd.</v>
      </c>
    </row>
    <row r="81" spans="1:28" s="210" customFormat="1" ht="81">
      <c r="A81" s="165" t="s">
        <v>15890</v>
      </c>
      <c r="B81" s="166" t="s">
        <v>1088</v>
      </c>
      <c r="C81" s="170" t="s">
        <v>15891</v>
      </c>
      <c r="D81" s="213"/>
      <c r="E81" s="166" t="s">
        <v>1073</v>
      </c>
      <c r="F81" s="166" t="s">
        <v>15890</v>
      </c>
      <c r="G81" s="166" t="s">
        <v>12764</v>
      </c>
      <c r="H81" s="167">
        <v>0</v>
      </c>
      <c r="I81" s="168" t="s">
        <v>15892</v>
      </c>
      <c r="J81" s="168" t="s">
        <v>8321</v>
      </c>
      <c r="K81" s="207"/>
      <c r="L81" s="207"/>
      <c r="M81" s="207"/>
      <c r="N81" s="207"/>
      <c r="O81" s="207"/>
      <c r="P81" s="169"/>
      <c r="Q81" s="208"/>
      <c r="R81" s="166" t="str">
        <f ca="1">IF(ISERROR($V81),"",OFFSET('Smelter Look-up'!$C$4,$V81-4,0)&amp;"")</f>
        <v/>
      </c>
      <c r="S81" s="165" t="str">
        <f t="shared" ca="1" si="11"/>
        <v>MY</v>
      </c>
      <c r="T81" s="165" t="str">
        <f ca="1">IF(B81="","",IF(ISERROR(MATCH($J81,SorP!$B$1:$B$6261,0)),"",INDIRECT("'SorP'!$A$"&amp;MATCH($S81&amp;$J81,SorP!C:C,0))))</f>
        <v>MY-07</v>
      </c>
      <c r="U81" s="185"/>
      <c r="V81" s="209" t="e">
        <f>IF(C81="",NA(),IF(OR(C81="Smelter not listed",C81="Smelter not yet identified"),MATCH($B81&amp;$D81,'Smelter Look-up'!$J:$J,0),MATCH($B81&amp;$C81,'Smelter Look-up'!$J:$J,0)))</f>
        <v>#N/A</v>
      </c>
      <c r="X81" s="210">
        <f t="shared" si="12"/>
        <v>0</v>
      </c>
      <c r="AB81" s="211" t="str">
        <f t="shared" si="13"/>
        <v>TinMalaysia Smelting Corporation (MSC)</v>
      </c>
    </row>
    <row r="82" spans="1:28" s="210" customFormat="1" ht="54">
      <c r="A82" s="165" t="s">
        <v>1699</v>
      </c>
      <c r="B82" s="166" t="s">
        <v>1088</v>
      </c>
      <c r="C82" s="170" t="s">
        <v>2057</v>
      </c>
      <c r="D82" s="213"/>
      <c r="E82" s="166" t="s">
        <v>2323</v>
      </c>
      <c r="F82" s="166" t="s">
        <v>1699</v>
      </c>
      <c r="G82" s="166" t="s">
        <v>12764</v>
      </c>
      <c r="H82" s="167">
        <v>0</v>
      </c>
      <c r="I82" s="168" t="s">
        <v>1700</v>
      </c>
      <c r="J82" s="168" t="s">
        <v>1575</v>
      </c>
      <c r="K82" s="207"/>
      <c r="L82" s="207"/>
      <c r="M82" s="207"/>
      <c r="N82" s="207"/>
      <c r="O82" s="207"/>
      <c r="P82" s="169"/>
      <c r="Q82" s="208"/>
      <c r="R82" s="166" t="str">
        <f ca="1">IF(ISERROR($V82),"",OFFSET('Smelter Look-up'!$C$4,$V82-4,0)&amp;"")</f>
        <v>Metallic Resources, Inc.</v>
      </c>
      <c r="S82" s="165" t="str">
        <f t="shared" ca="1" si="11"/>
        <v>US</v>
      </c>
      <c r="T82" s="165" t="str">
        <f ca="1">IF(B82="","",IF(ISERROR(MATCH($J82,SorP!$B$1:$B$6261,0)),"",INDIRECT("'SorP'!$A$"&amp;MATCH($S82&amp;$J82,SorP!C:C,0))))</f>
        <v>US-OH</v>
      </c>
      <c r="U82" s="185"/>
      <c r="V82" s="209">
        <f>IF(C82="",NA(),IF(OR(C82="Smelter not listed",C82="Smelter not yet identified"),MATCH($B82&amp;$D82,'Smelter Look-up'!$J:$J,0),MATCH($B82&amp;$C82,'Smelter Look-up'!$J:$J,0)))</f>
        <v>495</v>
      </c>
      <c r="X82" s="210">
        <f t="shared" si="12"/>
        <v>0</v>
      </c>
      <c r="AB82" s="211" t="str">
        <f t="shared" si="13"/>
        <v>TinMetallic Resources, Inc.</v>
      </c>
    </row>
    <row r="83" spans="1:28" s="210" customFormat="1" ht="54">
      <c r="A83" s="165" t="s">
        <v>743</v>
      </c>
      <c r="B83" s="166" t="s">
        <v>1088</v>
      </c>
      <c r="C83" s="170" t="s">
        <v>11981</v>
      </c>
      <c r="D83" s="213"/>
      <c r="E83" s="166" t="s">
        <v>1054</v>
      </c>
      <c r="F83" s="166" t="s">
        <v>743</v>
      </c>
      <c r="G83" s="166" t="s">
        <v>12764</v>
      </c>
      <c r="H83" s="167">
        <v>0</v>
      </c>
      <c r="I83" s="168" t="s">
        <v>15916</v>
      </c>
      <c r="J83" s="168" t="s">
        <v>1610</v>
      </c>
      <c r="K83" s="207"/>
      <c r="L83" s="207"/>
      <c r="M83" s="207"/>
      <c r="N83" s="207"/>
      <c r="O83" s="207"/>
      <c r="P83" s="169"/>
      <c r="Q83" s="208"/>
      <c r="R83" s="166" t="str">
        <f ca="1">IF(ISERROR($V83),"",OFFSET('Smelter Look-up'!$C$4,$V83-4,0)&amp;"")</f>
        <v>Mineracao Taboca S.A.</v>
      </c>
      <c r="S83" s="165" t="str">
        <f t="shared" ca="1" si="11"/>
        <v>BR</v>
      </c>
      <c r="T83" s="165" t="str">
        <f ca="1">IF(B83="","",IF(ISERROR(MATCH($J83,SorP!$B$1:$B$6261,0)),"",INDIRECT("'SorP'!$A$"&amp;MATCH($S83&amp;$J83,SorP!C:C,0))))</f>
        <v>BR-SP</v>
      </c>
      <c r="U83" s="185"/>
      <c r="V83" s="209">
        <f>IF(C83="",NA(),IF(OR(C83="Smelter not listed",C83="Smelter not yet identified"),MATCH($B83&amp;$D83,'Smelter Look-up'!$J:$J,0),MATCH($B83&amp;$C83,'Smelter Look-up'!$J:$J,0)))</f>
        <v>498</v>
      </c>
      <c r="X83" s="210">
        <f t="shared" si="12"/>
        <v>0</v>
      </c>
      <c r="AB83" s="211" t="str">
        <f t="shared" si="13"/>
        <v>TinMineracao Taboca S.A.</v>
      </c>
    </row>
    <row r="84" spans="1:28" s="210" customFormat="1" ht="27">
      <c r="A84" s="165" t="s">
        <v>744</v>
      </c>
      <c r="B84" s="166" t="s">
        <v>1088</v>
      </c>
      <c r="C84" s="170" t="s">
        <v>992</v>
      </c>
      <c r="D84" s="213"/>
      <c r="E84" s="166" t="s">
        <v>840</v>
      </c>
      <c r="F84" s="166" t="s">
        <v>744</v>
      </c>
      <c r="G84" s="166" t="s">
        <v>12764</v>
      </c>
      <c r="H84" s="167">
        <v>0</v>
      </c>
      <c r="I84" s="168" t="s">
        <v>1702</v>
      </c>
      <c r="J84" s="168" t="s">
        <v>8699</v>
      </c>
      <c r="K84" s="207"/>
      <c r="L84" s="207"/>
      <c r="M84" s="207"/>
      <c r="N84" s="207"/>
      <c r="O84" s="207"/>
      <c r="P84" s="169"/>
      <c r="Q84" s="208"/>
      <c r="R84" s="166" t="str">
        <f ca="1">IF(ISERROR($V84),"",OFFSET('Smelter Look-up'!$C$4,$V84-4,0)&amp;"")</f>
        <v>Minsur</v>
      </c>
      <c r="S84" s="165" t="str">
        <f t="shared" ca="1" si="11"/>
        <v>PE</v>
      </c>
      <c r="T84" s="165" t="str">
        <f ca="1">IF(B84="","",IF(ISERROR(MATCH($J84,SorP!$B$1:$B$6261,0)),"",INDIRECT("'SorP'!$A$"&amp;MATCH($S84&amp;$J84,SorP!C:C,0))))</f>
        <v>PE-ICA</v>
      </c>
      <c r="U84" s="185"/>
      <c r="V84" s="209">
        <f>IF(C84="",NA(),IF(OR(C84="Smelter not listed",C84="Smelter not yet identified"),MATCH($B84&amp;$D84,'Smelter Look-up'!$J:$J,0),MATCH($B84&amp;$C84,'Smelter Look-up'!$J:$J,0)))</f>
        <v>503</v>
      </c>
      <c r="X84" s="210">
        <f t="shared" si="12"/>
        <v>0</v>
      </c>
      <c r="AB84" s="211" t="str">
        <f t="shared" si="13"/>
        <v>TinMinsur</v>
      </c>
    </row>
    <row r="85" spans="1:28" s="210" customFormat="1" ht="81">
      <c r="A85" s="165" t="s">
        <v>745</v>
      </c>
      <c r="B85" s="166" t="s">
        <v>1088</v>
      </c>
      <c r="C85" s="170" t="s">
        <v>1120</v>
      </c>
      <c r="D85" s="213"/>
      <c r="E85" s="166" t="s">
        <v>1066</v>
      </c>
      <c r="F85" s="166" t="s">
        <v>745</v>
      </c>
      <c r="G85" s="166" t="s">
        <v>12764</v>
      </c>
      <c r="H85" s="167">
        <v>0</v>
      </c>
      <c r="I85" s="168" t="s">
        <v>15195</v>
      </c>
      <c r="J85" s="168" t="s">
        <v>1506</v>
      </c>
      <c r="K85" s="207"/>
      <c r="L85" s="207"/>
      <c r="M85" s="207"/>
      <c r="N85" s="207"/>
      <c r="O85" s="207"/>
      <c r="P85" s="169"/>
      <c r="Q85" s="208"/>
      <c r="R85" s="166" t="str">
        <f ca="1">IF(ISERROR($V85),"",OFFSET('Smelter Look-up'!$C$4,$V85-4,0)&amp;"")</f>
        <v>Mitsubishi Materials Corporation</v>
      </c>
      <c r="S85" s="165" t="str">
        <f t="shared" ca="1" si="11"/>
        <v>JP</v>
      </c>
      <c r="T85" s="165" t="str">
        <f ca="1">IF(B85="","",IF(ISERROR(MATCH($J85,SorP!$B$1:$B$6261,0)),"",INDIRECT("'SorP'!$A$"&amp;MATCH($S85&amp;$J85,SorP!C:C,0))))</f>
        <v>JP-28</v>
      </c>
      <c r="U85" s="185"/>
      <c r="V85" s="209">
        <f>IF(C85="",NA(),IF(OR(C85="Smelter not listed",C85="Smelter not yet identified"),MATCH($B85&amp;$D85,'Smelter Look-up'!$J:$J,0),MATCH($B85&amp;$C85,'Smelter Look-up'!$J:$J,0)))</f>
        <v>504</v>
      </c>
      <c r="X85" s="210">
        <f t="shared" si="12"/>
        <v>0</v>
      </c>
      <c r="AB85" s="211" t="str">
        <f t="shared" si="13"/>
        <v>TinMitsubishi Materials Corporation</v>
      </c>
    </row>
    <row r="86" spans="1:28" s="210" customFormat="1" ht="81">
      <c r="A86" s="165" t="s">
        <v>747</v>
      </c>
      <c r="B86" s="166" t="s">
        <v>1088</v>
      </c>
      <c r="C86" s="170" t="s">
        <v>746</v>
      </c>
      <c r="D86" s="213"/>
      <c r="E86" s="166" t="s">
        <v>848</v>
      </c>
      <c r="F86" s="166" t="s">
        <v>747</v>
      </c>
      <c r="G86" s="166" t="s">
        <v>12764</v>
      </c>
      <c r="H86" s="167">
        <v>0</v>
      </c>
      <c r="I86" s="168" t="s">
        <v>2233</v>
      </c>
      <c r="J86" s="168" t="s">
        <v>10585</v>
      </c>
      <c r="K86" s="207"/>
      <c r="L86" s="207"/>
      <c r="M86" s="207"/>
      <c r="N86" s="207"/>
      <c r="O86" s="207"/>
      <c r="P86" s="169"/>
      <c r="Q86" s="208"/>
      <c r="R86" s="166" t="str">
        <f ca="1">IF(ISERROR($V86),"",OFFSET('Smelter Look-up'!$C$4,$V86-4,0)&amp;"")</f>
        <v>O.M. Manufacturing (Thailand) Co., Ltd.</v>
      </c>
      <c r="S86" s="165" t="str">
        <f t="shared" ca="1" si="11"/>
        <v>TH</v>
      </c>
      <c r="T86" s="165" t="str">
        <f ca="1">IF(B86="","",IF(ISERROR(MATCH($J86,SorP!$B$1:$B$6261,0)),"",INDIRECT("'SorP'!$A$"&amp;MATCH($S86&amp;$J86,SorP!C:C,0))))</f>
        <v>TH-20</v>
      </c>
      <c r="U86" s="185"/>
      <c r="V86" s="209">
        <f>IF(C86="",NA(),IF(OR(C86="Smelter not listed",C86="Smelter not yet identified"),MATCH($B86&amp;$D86,'Smelter Look-up'!$J:$J,0),MATCH($B86&amp;$C86,'Smelter Look-up'!$J:$J,0)))</f>
        <v>511</v>
      </c>
      <c r="X86" s="210">
        <f t="shared" si="12"/>
        <v>0</v>
      </c>
      <c r="AB86" s="211" t="str">
        <f t="shared" si="13"/>
        <v>TinO.M. Manufacturing (Thailand) Co., Ltd.</v>
      </c>
    </row>
    <row r="87" spans="1:28" s="210" customFormat="1" ht="67.5">
      <c r="A87" s="165" t="s">
        <v>1354</v>
      </c>
      <c r="B87" s="166" t="s">
        <v>1088</v>
      </c>
      <c r="C87" s="170" t="s">
        <v>1353</v>
      </c>
      <c r="D87" s="213"/>
      <c r="E87" s="166" t="s">
        <v>841</v>
      </c>
      <c r="F87" s="166" t="s">
        <v>1354</v>
      </c>
      <c r="G87" s="166" t="s">
        <v>12764</v>
      </c>
      <c r="H87" s="167">
        <v>0</v>
      </c>
      <c r="I87" s="168" t="s">
        <v>12478</v>
      </c>
      <c r="J87" s="168" t="s">
        <v>9030</v>
      </c>
      <c r="K87" s="207"/>
      <c r="L87" s="207"/>
      <c r="M87" s="207"/>
      <c r="N87" s="207"/>
      <c r="O87" s="207"/>
      <c r="P87" s="169"/>
      <c r="Q87" s="208"/>
      <c r="R87" s="166" t="str">
        <f ca="1">IF(ISERROR($V87),"",OFFSET('Smelter Look-up'!$C$4,$V87-4,0)&amp;"")</f>
        <v>O.M. Manufacturing Philippines, Inc.</v>
      </c>
      <c r="S87" s="165" t="str">
        <f t="shared" ca="1" si="11"/>
        <v>PH</v>
      </c>
      <c r="T87" s="165" t="str">
        <f ca="1">IF(B87="","",IF(ISERROR(MATCH($J87,SorP!$B$1:$B$6261,0)),"",INDIRECT("'SorP'!$A$"&amp;MATCH($S87&amp;$J87,SorP!C:C,0))))</f>
        <v>PH-CAV</v>
      </c>
      <c r="U87" s="185"/>
      <c r="V87" s="209">
        <f>IF(C87="",NA(),IF(OR(C87="Smelter not listed",C87="Smelter not yet identified"),MATCH($B87&amp;$D87,'Smelter Look-up'!$J:$J,0),MATCH($B87&amp;$C87,'Smelter Look-up'!$J:$J,0)))</f>
        <v>512</v>
      </c>
      <c r="X87" s="210">
        <f t="shared" si="12"/>
        <v>0</v>
      </c>
      <c r="AB87" s="211" t="str">
        <f t="shared" si="13"/>
        <v>TinO.M. Manufacturing Philippines, Inc.</v>
      </c>
    </row>
    <row r="88" spans="1:28" s="210" customFormat="1" ht="54">
      <c r="A88" s="165" t="s">
        <v>748</v>
      </c>
      <c r="B88" s="166" t="s">
        <v>1088</v>
      </c>
      <c r="C88" s="170" t="s">
        <v>13290</v>
      </c>
      <c r="D88" s="213"/>
      <c r="E88" s="166" t="s">
        <v>2321</v>
      </c>
      <c r="F88" s="166" t="s">
        <v>748</v>
      </c>
      <c r="G88" s="166" t="s">
        <v>12764</v>
      </c>
      <c r="H88" s="167">
        <v>0</v>
      </c>
      <c r="I88" s="168" t="s">
        <v>1688</v>
      </c>
      <c r="J88" s="168" t="s">
        <v>1688</v>
      </c>
      <c r="K88" s="207"/>
      <c r="L88" s="207"/>
      <c r="M88" s="207"/>
      <c r="N88" s="207"/>
      <c r="O88" s="207"/>
      <c r="P88" s="169"/>
      <c r="Q88" s="208"/>
      <c r="R88" s="166" t="str">
        <f ca="1">IF(ISERROR($V88),"",OFFSET('Smelter Look-up'!$C$4,$V88-4,0)&amp;"")</f>
        <v>Operaciones Metalurgicas S.A.</v>
      </c>
      <c r="S88" s="165" t="str">
        <f t="shared" ca="1" si="11"/>
        <v>Unknown</v>
      </c>
      <c r="T88" s="165" t="e">
        <f ca="1">IF(B88="","",IF(ISERROR(MATCH($J88,SorP!$B$1:$B$6261,0)),"",INDIRECT("'SorP'!$A$"&amp;MATCH($S88&amp;$J88,SorP!C:C,0))))</f>
        <v>#N/A</v>
      </c>
      <c r="U88" s="185"/>
      <c r="V88" s="209">
        <f>IF(C88="",NA(),IF(OR(C88="Smelter not listed",C88="Smelter not yet identified"),MATCH($B88&amp;$D88,'Smelter Look-up'!$J:$J,0),MATCH($B88&amp;$C88,'Smelter Look-up'!$J:$J,0)))</f>
        <v>514</v>
      </c>
      <c r="X88" s="210">
        <f t="shared" si="12"/>
        <v>0</v>
      </c>
      <c r="AB88" s="211" t="str">
        <f t="shared" si="13"/>
        <v>TinOperaciones Metalurgicas S.A.</v>
      </c>
    </row>
    <row r="89" spans="1:28" s="210" customFormat="1" ht="67.5">
      <c r="A89" s="165" t="s">
        <v>15455</v>
      </c>
      <c r="B89" s="166" t="s">
        <v>1088</v>
      </c>
      <c r="C89" s="170" t="s">
        <v>15454</v>
      </c>
      <c r="D89" s="213"/>
      <c r="E89" s="166" t="s">
        <v>1063</v>
      </c>
      <c r="F89" s="166" t="s">
        <v>15455</v>
      </c>
      <c r="G89" s="166" t="s">
        <v>12764</v>
      </c>
      <c r="H89" s="167">
        <v>0</v>
      </c>
      <c r="I89" s="168" t="s">
        <v>15456</v>
      </c>
      <c r="J89" s="168" t="s">
        <v>12398</v>
      </c>
      <c r="K89" s="207"/>
      <c r="L89" s="207"/>
      <c r="M89" s="207"/>
      <c r="N89" s="207"/>
      <c r="O89" s="207"/>
      <c r="P89" s="169"/>
      <c r="Q89" s="208"/>
      <c r="R89" s="166" t="str">
        <f ca="1">IF(ISERROR($V89),"",OFFSET('Smelter Look-up'!$C$4,$V89-4,0)&amp;"")</f>
        <v>PT Aries Kencana Sejahtera</v>
      </c>
      <c r="S89" s="165" t="str">
        <f t="shared" ca="1" si="11"/>
        <v>ID</v>
      </c>
      <c r="T89" s="165" t="str">
        <f ca="1">IF(B89="","",IF(ISERROR(MATCH($J89,SorP!$B$1:$B$6261,0)),"",INDIRECT("'SorP'!$A$"&amp;MATCH($S89&amp;$J89,SorP!C:C,0))))</f>
        <v>ID-BB</v>
      </c>
      <c r="U89" s="185"/>
      <c r="V89" s="209">
        <f>IF(C89="",NA(),IF(OR(C89="Smelter not listed",C89="Smelter not yet identified"),MATCH($B89&amp;$D89,'Smelter Look-up'!$J:$J,0),MATCH($B89&amp;$C89,'Smelter Look-up'!$J:$J,0)))</f>
        <v>518</v>
      </c>
      <c r="X89" s="210">
        <f t="shared" si="12"/>
        <v>0</v>
      </c>
      <c r="AB89" s="211" t="str">
        <f t="shared" si="13"/>
        <v>TinPT Aries Kencana Sejahtera</v>
      </c>
    </row>
    <row r="90" spans="1:28" s="210" customFormat="1" ht="67.5">
      <c r="A90" s="165" t="s">
        <v>15458</v>
      </c>
      <c r="B90" s="166" t="s">
        <v>1088</v>
      </c>
      <c r="C90" s="170" t="s">
        <v>15457</v>
      </c>
      <c r="D90" s="213"/>
      <c r="E90" s="166" t="s">
        <v>1063</v>
      </c>
      <c r="F90" s="166" t="s">
        <v>15458</v>
      </c>
      <c r="G90" s="166" t="s">
        <v>12764</v>
      </c>
      <c r="H90" s="167">
        <v>0</v>
      </c>
      <c r="I90" s="168" t="s">
        <v>1686</v>
      </c>
      <c r="J90" s="168" t="s">
        <v>12398</v>
      </c>
      <c r="K90" s="207"/>
      <c r="L90" s="207"/>
      <c r="M90" s="207"/>
      <c r="N90" s="207"/>
      <c r="O90" s="207"/>
      <c r="P90" s="169"/>
      <c r="Q90" s="208"/>
      <c r="R90" s="166" t="str">
        <f ca="1">IF(ISERROR($V90),"",OFFSET('Smelter Look-up'!$C$4,$V90-4,0)&amp;"")</f>
        <v>PT Artha Cipta Langgeng</v>
      </c>
      <c r="S90" s="165" t="str">
        <f t="shared" ca="1" si="11"/>
        <v>ID</v>
      </c>
      <c r="T90" s="165" t="str">
        <f ca="1">IF(B90="","",IF(ISERROR(MATCH($J90,SorP!$B$1:$B$6261,0)),"",INDIRECT("'SorP'!$A$"&amp;MATCH($S90&amp;$J90,SorP!C:C,0))))</f>
        <v>ID-BB</v>
      </c>
      <c r="U90" s="185"/>
      <c r="V90" s="209">
        <f>IF(C90="",NA(),IF(OR(C90="Smelter not listed",C90="Smelter not yet identified"),MATCH($B90&amp;$D90,'Smelter Look-up'!$J:$J,0),MATCH($B90&amp;$C90,'Smelter Look-up'!$J:$J,0)))</f>
        <v>519</v>
      </c>
      <c r="X90" s="210">
        <f t="shared" si="12"/>
        <v>0</v>
      </c>
      <c r="AB90" s="211" t="str">
        <f t="shared" si="13"/>
        <v>TinPT Artha Cipta Langgeng</v>
      </c>
    </row>
    <row r="91" spans="1:28" s="210" customFormat="1" ht="67.5">
      <c r="A91" s="165" t="s">
        <v>1356</v>
      </c>
      <c r="B91" s="166" t="s">
        <v>1088</v>
      </c>
      <c r="C91" s="170" t="s">
        <v>1355</v>
      </c>
      <c r="D91" s="213"/>
      <c r="E91" s="166" t="s">
        <v>1063</v>
      </c>
      <c r="F91" s="166" t="s">
        <v>1356</v>
      </c>
      <c r="G91" s="166" t="s">
        <v>12764</v>
      </c>
      <c r="H91" s="167">
        <v>0</v>
      </c>
      <c r="I91" s="168" t="s">
        <v>1686</v>
      </c>
      <c r="J91" s="168" t="s">
        <v>12398</v>
      </c>
      <c r="K91" s="207"/>
      <c r="L91" s="207"/>
      <c r="M91" s="207"/>
      <c r="N91" s="207"/>
      <c r="O91" s="207"/>
      <c r="P91" s="169"/>
      <c r="Q91" s="208"/>
      <c r="R91" s="166" t="str">
        <f ca="1">IF(ISERROR($V91),"",OFFSET('Smelter Look-up'!$C$4,$V91-4,0)&amp;"")</f>
        <v>PT ATD Makmur Mandiri Jaya</v>
      </c>
      <c r="S91" s="165" t="str">
        <f t="shared" ca="1" si="11"/>
        <v>ID</v>
      </c>
      <c r="T91" s="165" t="str">
        <f ca="1">IF(B91="","",IF(ISERROR(MATCH($J91,SorP!$B$1:$B$6261,0)),"",INDIRECT("'SorP'!$A$"&amp;MATCH($S91&amp;$J91,SorP!C:C,0))))</f>
        <v>ID-BB</v>
      </c>
      <c r="U91" s="185"/>
      <c r="V91" s="209">
        <f>IF(C91="",NA(),IF(OR(C91="Smelter not listed",C91="Smelter not yet identified"),MATCH($B91&amp;$D91,'Smelter Look-up'!$J:$J,0),MATCH($B91&amp;$C91,'Smelter Look-up'!$J:$J,0)))</f>
        <v>520</v>
      </c>
      <c r="X91" s="210">
        <f t="shared" si="12"/>
        <v>0</v>
      </c>
      <c r="AB91" s="211" t="str">
        <f t="shared" si="13"/>
        <v>TinPT ATD Makmur Mandiri Jaya</v>
      </c>
    </row>
    <row r="92" spans="1:28" s="210" customFormat="1" ht="54">
      <c r="A92" s="165" t="s">
        <v>15917</v>
      </c>
      <c r="B92" s="166" t="s">
        <v>1088</v>
      </c>
      <c r="C92" s="170" t="s">
        <v>15918</v>
      </c>
      <c r="D92" s="213"/>
      <c r="E92" s="166" t="s">
        <v>1063</v>
      </c>
      <c r="F92" s="166" t="s">
        <v>15917</v>
      </c>
      <c r="G92" s="166" t="s">
        <v>12764</v>
      </c>
      <c r="H92" s="167">
        <v>0</v>
      </c>
      <c r="I92" s="168" t="s">
        <v>15919</v>
      </c>
      <c r="J92" s="168" t="s">
        <v>12398</v>
      </c>
      <c r="K92" s="207"/>
      <c r="L92" s="207"/>
      <c r="M92" s="207"/>
      <c r="N92" s="207"/>
      <c r="O92" s="207"/>
      <c r="P92" s="169"/>
      <c r="Q92" s="208"/>
      <c r="R92" s="166" t="str">
        <f ca="1">IF(ISERROR($V92),"",OFFSET('Smelter Look-up'!$C$4,$V92-4,0)&amp;"")</f>
        <v/>
      </c>
      <c r="S92" s="165" t="str">
        <f t="shared" ca="1" si="11"/>
        <v>ID</v>
      </c>
      <c r="T92" s="165" t="str">
        <f ca="1">IF(B92="","",IF(ISERROR(MATCH($J92,SorP!$B$1:$B$6261,0)),"",INDIRECT("'SorP'!$A$"&amp;MATCH($S92&amp;$J92,SorP!C:C,0))))</f>
        <v>ID-BB</v>
      </c>
      <c r="U92" s="185"/>
      <c r="V92" s="209" t="e">
        <f>IF(C92="",NA(),IF(OR(C92="Smelter not listed",C92="Smelter not yet identified"),MATCH($B92&amp;$D92,'Smelter Look-up'!$J:$J,0),MATCH($B92&amp;$C92,'Smelter Look-up'!$J:$J,0)))</f>
        <v>#N/A</v>
      </c>
      <c r="X92" s="210">
        <f t="shared" si="12"/>
        <v>0</v>
      </c>
      <c r="AB92" s="211" t="str">
        <f t="shared" si="13"/>
        <v>TinPT Babel Inti Perkasa</v>
      </c>
    </row>
    <row r="93" spans="1:28" s="210" customFormat="1" ht="67.5">
      <c r="A93" s="165" t="s">
        <v>15893</v>
      </c>
      <c r="B93" s="166" t="s">
        <v>1088</v>
      </c>
      <c r="C93" s="170" t="s">
        <v>15894</v>
      </c>
      <c r="D93" s="213"/>
      <c r="E93" s="166" t="s">
        <v>1063</v>
      </c>
      <c r="F93" s="166" t="s">
        <v>15893</v>
      </c>
      <c r="G93" s="166" t="s">
        <v>12764</v>
      </c>
      <c r="H93" s="167">
        <v>0</v>
      </c>
      <c r="I93" s="168" t="s">
        <v>15895</v>
      </c>
      <c r="J93" s="168" t="s">
        <v>12398</v>
      </c>
      <c r="K93" s="207"/>
      <c r="L93" s="207"/>
      <c r="M93" s="207"/>
      <c r="N93" s="207"/>
      <c r="O93" s="207"/>
      <c r="P93" s="169"/>
      <c r="Q93" s="208"/>
      <c r="R93" s="166" t="str">
        <f ca="1">IF(ISERROR($V93),"",OFFSET('Smelter Look-up'!$C$4,$V93-4,0)&amp;"")</f>
        <v/>
      </c>
      <c r="S93" s="165" t="str">
        <f t="shared" ca="1" si="11"/>
        <v>ID</v>
      </c>
      <c r="T93" s="165" t="str">
        <f ca="1">IF(B93="","",IF(ISERROR(MATCH($J93,SorP!$B$1:$B$6261,0)),"",INDIRECT("'SorP'!$A$"&amp;MATCH($S93&amp;$J93,SorP!C:C,0))))</f>
        <v>ID-BB</v>
      </c>
      <c r="U93" s="185"/>
      <c r="V93" s="209" t="e">
        <f>IF(C93="",NA(),IF(OR(C93="Smelter not listed",C93="Smelter not yet identified"),MATCH($B93&amp;$D93,'Smelter Look-up'!$J:$J,0),MATCH($B93&amp;$C93,'Smelter Look-up'!$J:$J,0)))</f>
        <v>#N/A</v>
      </c>
      <c r="X93" s="210">
        <f t="shared" si="12"/>
        <v>0</v>
      </c>
      <c r="AB93" s="211" t="str">
        <f t="shared" si="13"/>
        <v>TinPT Babel Surya Alam Lestari</v>
      </c>
    </row>
    <row r="94" spans="1:28" s="210" customFormat="1" ht="54">
      <c r="A94" s="165" t="s">
        <v>15908</v>
      </c>
      <c r="B94" s="166" t="s">
        <v>1088</v>
      </c>
      <c r="C94" s="170" t="s">
        <v>15909</v>
      </c>
      <c r="D94" s="213"/>
      <c r="E94" s="166" t="s">
        <v>1063</v>
      </c>
      <c r="F94" s="166" t="s">
        <v>15908</v>
      </c>
      <c r="G94" s="166" t="s">
        <v>12764</v>
      </c>
      <c r="H94" s="167">
        <v>0</v>
      </c>
      <c r="I94" s="168" t="s">
        <v>14557</v>
      </c>
      <c r="J94" s="168" t="s">
        <v>12398</v>
      </c>
      <c r="K94" s="207"/>
      <c r="L94" s="207"/>
      <c r="M94" s="207"/>
      <c r="N94" s="207"/>
      <c r="O94" s="207"/>
      <c r="P94" s="169"/>
      <c r="Q94" s="208"/>
      <c r="R94" s="166" t="str">
        <f ca="1">IF(ISERROR($V94),"",OFFSET('Smelter Look-up'!$C$4,$V94-4,0)&amp;"")</f>
        <v/>
      </c>
      <c r="S94" s="165" t="str">
        <f t="shared" ca="1" si="11"/>
        <v>ID</v>
      </c>
      <c r="T94" s="165" t="str">
        <f ca="1">IF(B94="","",IF(ISERROR(MATCH($J94,SorP!$B$1:$B$6261,0)),"",INDIRECT("'SorP'!$A$"&amp;MATCH($S94&amp;$J94,SorP!C:C,0))))</f>
        <v>ID-BB</v>
      </c>
      <c r="U94" s="185"/>
      <c r="V94" s="209" t="e">
        <f>IF(C94="",NA(),IF(OR(C94="Smelter not listed",C94="Smelter not yet identified"),MATCH($B94&amp;$D94,'Smelter Look-up'!$J:$J,0),MATCH($B94&amp;$C94,'Smelter Look-up'!$J:$J,0)))</f>
        <v>#N/A</v>
      </c>
      <c r="X94" s="210">
        <f t="shared" si="12"/>
        <v>0</v>
      </c>
      <c r="AB94" s="211" t="str">
        <f t="shared" si="13"/>
        <v>TinPT Bangka Serumpun</v>
      </c>
    </row>
    <row r="95" spans="1:28" s="210" customFormat="1" ht="40.5">
      <c r="A95" s="165" t="s">
        <v>15899</v>
      </c>
      <c r="B95" s="166" t="s">
        <v>1088</v>
      </c>
      <c r="C95" s="170" t="s">
        <v>15900</v>
      </c>
      <c r="D95" s="213"/>
      <c r="E95" s="166" t="s">
        <v>1063</v>
      </c>
      <c r="F95" s="166" t="s">
        <v>15899</v>
      </c>
      <c r="G95" s="166" t="s">
        <v>12764</v>
      </c>
      <c r="H95" s="167">
        <v>0</v>
      </c>
      <c r="I95" s="168" t="s">
        <v>14554</v>
      </c>
      <c r="J95" s="168" t="s">
        <v>12398</v>
      </c>
      <c r="K95" s="207"/>
      <c r="L95" s="207"/>
      <c r="M95" s="207"/>
      <c r="N95" s="207"/>
      <c r="O95" s="207"/>
      <c r="P95" s="169"/>
      <c r="Q95" s="208"/>
      <c r="R95" s="166" t="str">
        <f ca="1">IF(ISERROR($V95),"",OFFSET('Smelter Look-up'!$C$4,$V95-4,0)&amp;"")</f>
        <v/>
      </c>
      <c r="S95" s="165" t="str">
        <f t="shared" ca="1" si="11"/>
        <v>ID</v>
      </c>
      <c r="T95" s="165" t="str">
        <f ca="1">IF(B95="","",IF(ISERROR(MATCH($J95,SorP!$B$1:$B$6261,0)),"",INDIRECT("'SorP'!$A$"&amp;MATCH($S95&amp;$J95,SorP!C:C,0))))</f>
        <v>ID-BB</v>
      </c>
      <c r="U95" s="185"/>
      <c r="V95" s="209" t="e">
        <f>IF(C95="",NA(),IF(OR(C95="Smelter not listed",C95="Smelter not yet identified"),MATCH($B95&amp;$D95,'Smelter Look-up'!$J:$J,0),MATCH($B95&amp;$C95,'Smelter Look-up'!$J:$J,0)))</f>
        <v>#N/A</v>
      </c>
      <c r="X95" s="210">
        <f t="shared" si="12"/>
        <v>0</v>
      </c>
      <c r="AB95" s="211" t="str">
        <f t="shared" si="13"/>
        <v>TinPT Bukit Timah</v>
      </c>
    </row>
    <row r="96" spans="1:28" s="210" customFormat="1" ht="54">
      <c r="A96" s="165" t="s">
        <v>14870</v>
      </c>
      <c r="B96" s="166" t="s">
        <v>1088</v>
      </c>
      <c r="C96" s="170" t="s">
        <v>14869</v>
      </c>
      <c r="D96" s="213"/>
      <c r="E96" s="166" t="s">
        <v>1063</v>
      </c>
      <c r="F96" s="166" t="s">
        <v>14870</v>
      </c>
      <c r="G96" s="166" t="s">
        <v>12764</v>
      </c>
      <c r="H96" s="167">
        <v>0</v>
      </c>
      <c r="I96" s="168" t="s">
        <v>14871</v>
      </c>
      <c r="J96" s="168" t="s">
        <v>1707</v>
      </c>
      <c r="K96" s="207"/>
      <c r="L96" s="207"/>
      <c r="M96" s="207"/>
      <c r="N96" s="207"/>
      <c r="O96" s="207"/>
      <c r="P96" s="169"/>
      <c r="Q96" s="208"/>
      <c r="R96" s="166" t="str">
        <f ca="1">IF(ISERROR($V96),"",OFFSET('Smelter Look-up'!$C$4,$V96-4,0)&amp;"")</f>
        <v>PT Cipta Persada Mulia</v>
      </c>
      <c r="S96" s="165" t="str">
        <f t="shared" ca="1" si="11"/>
        <v>ID</v>
      </c>
      <c r="T96" s="165" t="str">
        <f ca="1">IF(B96="","",IF(ISERROR(MATCH($J96,SorP!$B$1:$B$6261,0)),"",INDIRECT("'SorP'!$A$"&amp;MATCH($S96&amp;$J96,SorP!C:C,0))))</f>
        <v>ID-KR</v>
      </c>
      <c r="U96" s="185"/>
      <c r="V96" s="209">
        <f>IF(C96="",NA(),IF(OR(C96="Smelter not listed",C96="Smelter not yet identified"),MATCH($B96&amp;$D96,'Smelter Look-up'!$J:$J,0),MATCH($B96&amp;$C96,'Smelter Look-up'!$J:$J,0)))</f>
        <v>522</v>
      </c>
      <c r="X96" s="210">
        <f t="shared" si="12"/>
        <v>0</v>
      </c>
      <c r="AB96" s="211" t="str">
        <f t="shared" si="13"/>
        <v>TinPT Cipta Persada Mulia</v>
      </c>
    </row>
    <row r="97" spans="1:28" s="210" customFormat="1" ht="54">
      <c r="A97" s="165" t="s">
        <v>15905</v>
      </c>
      <c r="B97" s="166" t="s">
        <v>1088</v>
      </c>
      <c r="C97" s="170" t="s">
        <v>15906</v>
      </c>
      <c r="D97" s="213"/>
      <c r="E97" s="166" t="s">
        <v>1063</v>
      </c>
      <c r="F97" s="166" t="s">
        <v>15905</v>
      </c>
      <c r="G97" s="166" t="s">
        <v>12764</v>
      </c>
      <c r="H97" s="167">
        <v>0</v>
      </c>
      <c r="I97" s="168" t="s">
        <v>15907</v>
      </c>
      <c r="J97" s="168" t="s">
        <v>12398</v>
      </c>
      <c r="K97" s="207"/>
      <c r="L97" s="207"/>
      <c r="M97" s="207"/>
      <c r="N97" s="207"/>
      <c r="O97" s="207"/>
      <c r="P97" s="169"/>
      <c r="Q97" s="208"/>
      <c r="R97" s="166" t="str">
        <f ca="1">IF(ISERROR($V97),"",OFFSET('Smelter Look-up'!$C$4,$V97-4,0)&amp;"")</f>
        <v/>
      </c>
      <c r="S97" s="165" t="str">
        <f t="shared" ca="1" si="11"/>
        <v>ID</v>
      </c>
      <c r="T97" s="165" t="str">
        <f ca="1">IF(B97="","",IF(ISERROR(MATCH($J97,SorP!$B$1:$B$6261,0)),"",INDIRECT("'SorP'!$A$"&amp;MATCH($S97&amp;$J97,SorP!C:C,0))))</f>
        <v>ID-BB</v>
      </c>
      <c r="U97" s="185"/>
      <c r="V97" s="209" t="e">
        <f>IF(C97="",NA(),IF(OR(C97="Smelter not listed",C97="Smelter not yet identified"),MATCH($B97&amp;$D97,'Smelter Look-up'!$J:$J,0),MATCH($B97&amp;$C97,'Smelter Look-up'!$J:$J,0)))</f>
        <v>#N/A</v>
      </c>
      <c r="X97" s="210">
        <f t="shared" si="12"/>
        <v>0</v>
      </c>
      <c r="AB97" s="211" t="str">
        <f t="shared" si="13"/>
        <v>TinPT Menara Cipta Mulia</v>
      </c>
    </row>
    <row r="98" spans="1:28" s="210" customFormat="1" ht="54">
      <c r="A98" s="165" t="s">
        <v>749</v>
      </c>
      <c r="B98" s="166" t="s">
        <v>1088</v>
      </c>
      <c r="C98" s="170" t="s">
        <v>607</v>
      </c>
      <c r="D98" s="213"/>
      <c r="E98" s="166" t="s">
        <v>1063</v>
      </c>
      <c r="F98" s="166" t="s">
        <v>749</v>
      </c>
      <c r="G98" s="166" t="s">
        <v>12764</v>
      </c>
      <c r="H98" s="167">
        <v>0</v>
      </c>
      <c r="I98" s="168" t="s">
        <v>1686</v>
      </c>
      <c r="J98" s="168" t="s">
        <v>12398</v>
      </c>
      <c r="K98" s="207"/>
      <c r="L98" s="207"/>
      <c r="M98" s="207"/>
      <c r="N98" s="207"/>
      <c r="O98" s="207"/>
      <c r="P98" s="169"/>
      <c r="Q98" s="208"/>
      <c r="R98" s="166" t="str">
        <f ca="1">IF(ISERROR($V98),"",OFFSET('Smelter Look-up'!$C$4,$V98-4,0)&amp;"")</f>
        <v>PT Mitra Stania Prima</v>
      </c>
      <c r="S98" s="165" t="str">
        <f t="shared" ca="1" si="11"/>
        <v>ID</v>
      </c>
      <c r="T98" s="165" t="str">
        <f ca="1">IF(B98="","",IF(ISERROR(MATCH($J98,SorP!$B$1:$B$6261,0)),"",INDIRECT("'SorP'!$A$"&amp;MATCH($S98&amp;$J98,SorP!C:C,0))))</f>
        <v>ID-BB</v>
      </c>
      <c r="U98" s="185"/>
      <c r="V98" s="209">
        <f>IF(C98="",NA(),IF(OR(C98="Smelter not listed",C98="Smelter not yet identified"),MATCH($B98&amp;$D98,'Smelter Look-up'!$J:$J,0),MATCH($B98&amp;$C98,'Smelter Look-up'!$J:$J,0)))</f>
        <v>524</v>
      </c>
      <c r="X98" s="210">
        <f t="shared" si="12"/>
        <v>0</v>
      </c>
      <c r="AB98" s="211" t="str">
        <f t="shared" si="13"/>
        <v>TinPT Mitra Stania Prima</v>
      </c>
    </row>
    <row r="99" spans="1:28" s="210" customFormat="1" ht="67.5">
      <c r="A99" s="165" t="s">
        <v>13349</v>
      </c>
      <c r="B99" s="166" t="s">
        <v>1088</v>
      </c>
      <c r="C99" s="170" t="s">
        <v>13335</v>
      </c>
      <c r="D99" s="213"/>
      <c r="E99" s="166" t="s">
        <v>1063</v>
      </c>
      <c r="F99" s="166" t="s">
        <v>13349</v>
      </c>
      <c r="G99" s="166" t="s">
        <v>12764</v>
      </c>
      <c r="H99" s="167">
        <v>0</v>
      </c>
      <c r="I99" s="168" t="s">
        <v>14557</v>
      </c>
      <c r="J99" s="168" t="s">
        <v>12398</v>
      </c>
      <c r="K99" s="207"/>
      <c r="L99" s="207"/>
      <c r="M99" s="207"/>
      <c r="N99" s="207"/>
      <c r="O99" s="207"/>
      <c r="P99" s="169"/>
      <c r="Q99" s="208"/>
      <c r="R99" s="166" t="str">
        <f ca="1">IF(ISERROR($V99),"",OFFSET('Smelter Look-up'!$C$4,$V99-4,0)&amp;"")</f>
        <v>PT Mitra Sukses Globalindo</v>
      </c>
      <c r="S99" s="165" t="str">
        <f t="shared" ca="1" si="11"/>
        <v>ID</v>
      </c>
      <c r="T99" s="165" t="str">
        <f ca="1">IF(B99="","",IF(ISERROR(MATCH($J99,SorP!$B$1:$B$6261,0)),"",INDIRECT("'SorP'!$A$"&amp;MATCH($S99&amp;$J99,SorP!C:C,0))))</f>
        <v>ID-BB</v>
      </c>
      <c r="U99" s="185"/>
      <c r="V99" s="209">
        <f>IF(C99="",NA(),IF(OR(C99="Smelter not listed",C99="Smelter not yet identified"),MATCH($B99&amp;$D99,'Smelter Look-up'!$J:$J,0),MATCH($B99&amp;$C99,'Smelter Look-up'!$J:$J,0)))</f>
        <v>525</v>
      </c>
      <c r="X99" s="210">
        <f t="shared" si="12"/>
        <v>0</v>
      </c>
      <c r="AB99" s="211" t="str">
        <f t="shared" si="13"/>
        <v>TinPT Mitra Sukses Globalindo</v>
      </c>
    </row>
    <row r="100" spans="1:28" s="210" customFormat="1" ht="54">
      <c r="A100" s="165" t="s">
        <v>15253</v>
      </c>
      <c r="B100" s="166" t="s">
        <v>1088</v>
      </c>
      <c r="C100" s="170" t="s">
        <v>15252</v>
      </c>
      <c r="D100" s="213"/>
      <c r="E100" s="166" t="s">
        <v>1063</v>
      </c>
      <c r="F100" s="166" t="s">
        <v>15253</v>
      </c>
      <c r="G100" s="166" t="s">
        <v>12764</v>
      </c>
      <c r="H100" s="167">
        <v>0</v>
      </c>
      <c r="I100" s="168" t="s">
        <v>14554</v>
      </c>
      <c r="J100" s="168" t="s">
        <v>12398</v>
      </c>
      <c r="K100" s="207"/>
      <c r="L100" s="207"/>
      <c r="M100" s="207"/>
      <c r="N100" s="207"/>
      <c r="O100" s="207"/>
      <c r="P100" s="169"/>
      <c r="Q100" s="208"/>
      <c r="R100" s="166" t="str">
        <f ca="1">IF(ISERROR($V100),"",OFFSET('Smelter Look-up'!$C$4,$V100-4,0)&amp;"")</f>
        <v>PT Prima Timah Utama</v>
      </c>
      <c r="S100" s="165" t="str">
        <f t="shared" ca="1" si="11"/>
        <v>ID</v>
      </c>
      <c r="T100" s="165" t="str">
        <f ca="1">IF(B100="","",IF(ISERROR(MATCH($J100,SorP!$B$1:$B$6261,0)),"",INDIRECT("'SorP'!$A$"&amp;MATCH($S100&amp;$J100,SorP!C:C,0))))</f>
        <v>ID-BB</v>
      </c>
      <c r="U100" s="185"/>
      <c r="V100" s="209">
        <f>IF(C100="",NA(),IF(OR(C100="Smelter not listed",C100="Smelter not yet identified"),MATCH($B100&amp;$D100,'Smelter Look-up'!$J:$J,0),MATCH($B100&amp;$C100,'Smelter Look-up'!$J:$J,0)))</f>
        <v>527</v>
      </c>
      <c r="X100" s="210">
        <f t="shared" si="12"/>
        <v>0</v>
      </c>
      <c r="AB100" s="211" t="str">
        <f t="shared" si="13"/>
        <v>TinPT Prima Timah Utama</v>
      </c>
    </row>
    <row r="101" spans="1:28" s="210" customFormat="1" ht="54">
      <c r="A101" s="165" t="s">
        <v>15910</v>
      </c>
      <c r="B101" s="166" t="s">
        <v>1088</v>
      </c>
      <c r="C101" s="170" t="s">
        <v>15911</v>
      </c>
      <c r="D101" s="213"/>
      <c r="E101" s="166" t="s">
        <v>1063</v>
      </c>
      <c r="F101" s="166" t="s">
        <v>15910</v>
      </c>
      <c r="G101" s="166" t="s">
        <v>12764</v>
      </c>
      <c r="H101" s="167">
        <v>0</v>
      </c>
      <c r="I101" s="168" t="s">
        <v>15912</v>
      </c>
      <c r="J101" s="168" t="s">
        <v>12398</v>
      </c>
      <c r="K101" s="207"/>
      <c r="L101" s="207"/>
      <c r="M101" s="207"/>
      <c r="N101" s="207"/>
      <c r="O101" s="207"/>
      <c r="P101" s="169"/>
      <c r="Q101" s="208"/>
      <c r="R101" s="166" t="str">
        <f ca="1">IF(ISERROR($V101),"",OFFSET('Smelter Look-up'!$C$4,$V101-4,0)&amp;"")</f>
        <v/>
      </c>
      <c r="S101" s="165" t="str">
        <f t="shared" ca="1" si="11"/>
        <v>ID</v>
      </c>
      <c r="T101" s="165" t="str">
        <f ca="1">IF(B101="","",IF(ISERROR(MATCH($J101,SorP!$B$1:$B$6261,0)),"",INDIRECT("'SorP'!$A$"&amp;MATCH($S101&amp;$J101,SorP!C:C,0))))</f>
        <v>ID-BB</v>
      </c>
      <c r="U101" s="185"/>
      <c r="V101" s="209" t="e">
        <f>IF(C101="",NA(),IF(OR(C101="Smelter not listed",C101="Smelter not yet identified"),MATCH($B101&amp;$D101,'Smelter Look-up'!$J:$J,0),MATCH($B101&amp;$C101,'Smelter Look-up'!$J:$J,0)))</f>
        <v>#N/A</v>
      </c>
      <c r="X101" s="210">
        <f t="shared" si="12"/>
        <v>0</v>
      </c>
      <c r="AB101" s="211" t="str">
        <f t="shared" si="13"/>
        <v>TinPT Rajawali Rimba Perkasa</v>
      </c>
    </row>
    <row r="102" spans="1:28" s="210" customFormat="1" ht="40.5">
      <c r="A102" s="165" t="s">
        <v>15179</v>
      </c>
      <c r="B102" s="166" t="s">
        <v>1088</v>
      </c>
      <c r="C102" s="170" t="s">
        <v>15178</v>
      </c>
      <c r="D102" s="213"/>
      <c r="E102" s="166" t="s">
        <v>1063</v>
      </c>
      <c r="F102" s="166" t="s">
        <v>15179</v>
      </c>
      <c r="G102" s="166" t="s">
        <v>12764</v>
      </c>
      <c r="H102" s="167">
        <v>0</v>
      </c>
      <c r="I102" s="168" t="s">
        <v>14554</v>
      </c>
      <c r="J102" s="168" t="s">
        <v>12398</v>
      </c>
      <c r="K102" s="207"/>
      <c r="L102" s="207"/>
      <c r="M102" s="207"/>
      <c r="N102" s="207"/>
      <c r="O102" s="207"/>
      <c r="P102" s="169"/>
      <c r="Q102" s="208"/>
      <c r="R102" s="166" t="str">
        <f ca="1">IF(ISERROR($V102),"",OFFSET('Smelter Look-up'!$C$4,$V102-4,0)&amp;"")</f>
        <v>PT Rajehan Ariq</v>
      </c>
      <c r="S102" s="165" t="str">
        <f t="shared" ref="S102:S132" ca="1" si="14">IF(B102="","",IF(ISERROR(MATCH($E102,CL,0)),"Unknown",INDIRECT("'C'!$A$"&amp;MATCH($E102,CL,0)+1)))</f>
        <v>ID</v>
      </c>
      <c r="T102" s="165" t="str">
        <f ca="1">IF(B102="","",IF(ISERROR(MATCH($J102,SorP!$B$1:$B$6261,0)),"",INDIRECT("'SorP'!$A$"&amp;MATCH($S102&amp;$J102,SorP!C:C,0))))</f>
        <v>ID-BB</v>
      </c>
      <c r="U102" s="185"/>
      <c r="V102" s="209">
        <f>IF(C102="",NA(),IF(OR(C102="Smelter not listed",C102="Smelter not yet identified"),MATCH($B102&amp;$D102,'Smelter Look-up'!$J:$J,0),MATCH($B102&amp;$C102,'Smelter Look-up'!$J:$J,0)))</f>
        <v>529</v>
      </c>
      <c r="X102" s="210">
        <f t="shared" ref="X102:X132" si="15">IF(AND(C102="Smelter not listed",OR(LEN(D102)=0,LEN(E102)=0)),1,0)</f>
        <v>0</v>
      </c>
      <c r="AB102" s="211" t="str">
        <f t="shared" ref="AB102:AB132" si="16">B102&amp;C102</f>
        <v>TinPT Rajehan Ariq</v>
      </c>
    </row>
    <row r="103" spans="1:28" s="210" customFormat="1" ht="54">
      <c r="A103" s="165" t="s">
        <v>15901</v>
      </c>
      <c r="B103" s="166" t="s">
        <v>1088</v>
      </c>
      <c r="C103" s="170" t="s">
        <v>15902</v>
      </c>
      <c r="D103" s="213"/>
      <c r="E103" s="166" t="s">
        <v>1063</v>
      </c>
      <c r="F103" s="166" t="s">
        <v>15901</v>
      </c>
      <c r="G103" s="166" t="s">
        <v>12764</v>
      </c>
      <c r="H103" s="167">
        <v>0</v>
      </c>
      <c r="I103" s="168" t="s">
        <v>1686</v>
      </c>
      <c r="J103" s="168" t="s">
        <v>12398</v>
      </c>
      <c r="K103" s="207"/>
      <c r="L103" s="207"/>
      <c r="M103" s="207"/>
      <c r="N103" s="207"/>
      <c r="O103" s="207"/>
      <c r="P103" s="169"/>
      <c r="Q103" s="208"/>
      <c r="R103" s="166" t="str">
        <f ca="1">IF(ISERROR($V103),"",OFFSET('Smelter Look-up'!$C$4,$V103-4,0)&amp;"")</f>
        <v/>
      </c>
      <c r="S103" s="165" t="str">
        <f t="shared" ca="1" si="14"/>
        <v>ID</v>
      </c>
      <c r="T103" s="165" t="str">
        <f ca="1">IF(B103="","",IF(ISERROR(MATCH($J103,SorP!$B$1:$B$6261,0)),"",INDIRECT("'SorP'!$A$"&amp;MATCH($S103&amp;$J103,SorP!C:C,0))))</f>
        <v>ID-BB</v>
      </c>
      <c r="U103" s="185"/>
      <c r="V103" s="209" t="e">
        <f>IF(C103="",NA(),IF(OR(C103="Smelter not listed",C103="Smelter not yet identified"),MATCH($B103&amp;$D103,'Smelter Look-up'!$J:$J,0),MATCH($B103&amp;$C103,'Smelter Look-up'!$J:$J,0)))</f>
        <v>#N/A</v>
      </c>
      <c r="X103" s="210">
        <f t="shared" si="15"/>
        <v>0</v>
      </c>
      <c r="AB103" s="211" t="str">
        <f t="shared" si="16"/>
        <v>TinPT Refined Bangka Tin</v>
      </c>
    </row>
    <row r="104" spans="1:28" s="210" customFormat="1" ht="67.5">
      <c r="A104" s="165" t="s">
        <v>15920</v>
      </c>
      <c r="B104" s="166" t="s">
        <v>1088</v>
      </c>
      <c r="C104" s="170" t="s">
        <v>15921</v>
      </c>
      <c r="D104" s="213"/>
      <c r="E104" s="166" t="s">
        <v>1063</v>
      </c>
      <c r="F104" s="166" t="s">
        <v>15920</v>
      </c>
      <c r="G104" s="166" t="s">
        <v>12764</v>
      </c>
      <c r="H104" s="167">
        <v>0</v>
      </c>
      <c r="I104" s="168" t="s">
        <v>14554</v>
      </c>
      <c r="J104" s="168" t="s">
        <v>12398</v>
      </c>
      <c r="K104" s="207"/>
      <c r="L104" s="207"/>
      <c r="M104" s="207"/>
      <c r="N104" s="207"/>
      <c r="O104" s="207"/>
      <c r="P104" s="169"/>
      <c r="Q104" s="208"/>
      <c r="R104" s="166" t="str">
        <f ca="1">IF(ISERROR($V104),"",OFFSET('Smelter Look-up'!$C$4,$V104-4,0)&amp;"")</f>
        <v/>
      </c>
      <c r="S104" s="165" t="str">
        <f t="shared" ca="1" si="14"/>
        <v>ID</v>
      </c>
      <c r="T104" s="165" t="str">
        <f ca="1">IF(B104="","",IF(ISERROR(MATCH($J104,SorP!$B$1:$B$6261,0)),"",INDIRECT("'SorP'!$A$"&amp;MATCH($S104&amp;$J104,SorP!C:C,0))))</f>
        <v>ID-BB</v>
      </c>
      <c r="U104" s="185"/>
      <c r="V104" s="209" t="e">
        <f>IF(C104="",NA(),IF(OR(C104="Smelter not listed",C104="Smelter not yet identified"),MATCH($B104&amp;$D104,'Smelter Look-up'!$J:$J,0),MATCH($B104&amp;$C104,'Smelter Look-up'!$J:$J,0)))</f>
        <v>#N/A</v>
      </c>
      <c r="X104" s="210">
        <f t="shared" si="15"/>
        <v>0</v>
      </c>
      <c r="AB104" s="211" t="str">
        <f t="shared" si="16"/>
        <v>TinPT Sariwiguna Binasentosa</v>
      </c>
    </row>
    <row r="105" spans="1:28" s="210" customFormat="1" ht="54">
      <c r="A105" s="165" t="s">
        <v>15922</v>
      </c>
      <c r="B105" s="166" t="s">
        <v>1088</v>
      </c>
      <c r="C105" s="170" t="s">
        <v>15923</v>
      </c>
      <c r="D105" s="213"/>
      <c r="E105" s="166" t="s">
        <v>1063</v>
      </c>
      <c r="F105" s="166" t="s">
        <v>15922</v>
      </c>
      <c r="G105" s="166" t="s">
        <v>12764</v>
      </c>
      <c r="H105" s="167">
        <v>0</v>
      </c>
      <c r="I105" s="168" t="s">
        <v>14554</v>
      </c>
      <c r="J105" s="168" t="s">
        <v>12398</v>
      </c>
      <c r="K105" s="207"/>
      <c r="L105" s="207"/>
      <c r="M105" s="207"/>
      <c r="N105" s="207"/>
      <c r="O105" s="207"/>
      <c r="P105" s="169"/>
      <c r="Q105" s="208"/>
      <c r="R105" s="166" t="str">
        <f ca="1">IF(ISERROR($V105),"",OFFSET('Smelter Look-up'!$C$4,$V105-4,0)&amp;"")</f>
        <v/>
      </c>
      <c r="S105" s="165" t="str">
        <f t="shared" ca="1" si="14"/>
        <v>ID</v>
      </c>
      <c r="T105" s="165" t="str">
        <f ca="1">IF(B105="","",IF(ISERROR(MATCH($J105,SorP!$B$1:$B$6261,0)),"",INDIRECT("'SorP'!$A$"&amp;MATCH($S105&amp;$J105,SorP!C:C,0))))</f>
        <v>ID-BB</v>
      </c>
      <c r="U105" s="185"/>
      <c r="V105" s="209" t="e">
        <f>IF(C105="",NA(),IF(OR(C105="Smelter not listed",C105="Smelter not yet identified"),MATCH($B105&amp;$D105,'Smelter Look-up'!$J:$J,0),MATCH($B105&amp;$C105,'Smelter Look-up'!$J:$J,0)))</f>
        <v>#N/A</v>
      </c>
      <c r="X105" s="210">
        <f t="shared" si="15"/>
        <v>0</v>
      </c>
      <c r="AB105" s="211" t="str">
        <f t="shared" si="16"/>
        <v>TinPT Stanindo Inti Perkasa</v>
      </c>
    </row>
    <row r="106" spans="1:28" s="210" customFormat="1" ht="67.5">
      <c r="A106" s="165" t="s">
        <v>15903</v>
      </c>
      <c r="B106" s="166" t="s">
        <v>1088</v>
      </c>
      <c r="C106" s="170" t="s">
        <v>15904</v>
      </c>
      <c r="D106" s="213"/>
      <c r="E106" s="166" t="s">
        <v>1063</v>
      </c>
      <c r="F106" s="166" t="s">
        <v>15903</v>
      </c>
      <c r="G106" s="166" t="s">
        <v>12764</v>
      </c>
      <c r="H106" s="167">
        <v>0</v>
      </c>
      <c r="I106" s="168" t="s">
        <v>15898</v>
      </c>
      <c r="J106" s="168" t="s">
        <v>12398</v>
      </c>
      <c r="K106" s="207"/>
      <c r="L106" s="207"/>
      <c r="M106" s="207"/>
      <c r="N106" s="207"/>
      <c r="O106" s="207"/>
      <c r="P106" s="169"/>
      <c r="Q106" s="208"/>
      <c r="R106" s="166" t="str">
        <f ca="1">IF(ISERROR($V106),"",OFFSET('Smelter Look-up'!$C$4,$V106-4,0)&amp;"")</f>
        <v/>
      </c>
      <c r="S106" s="165" t="str">
        <f t="shared" ca="1" si="14"/>
        <v>ID</v>
      </c>
      <c r="T106" s="165" t="str">
        <f ca="1">IF(B106="","",IF(ISERROR(MATCH($J106,SorP!$B$1:$B$6261,0)),"",INDIRECT("'SorP'!$A$"&amp;MATCH($S106&amp;$J106,SorP!C:C,0))))</f>
        <v>ID-BB</v>
      </c>
      <c r="U106" s="185"/>
      <c r="V106" s="209" t="e">
        <f>IF(C106="",NA(),IF(OR(C106="Smelter not listed",C106="Smelter not yet identified"),MATCH($B106&amp;$D106,'Smelter Look-up'!$J:$J,0),MATCH($B106&amp;$C106,'Smelter Look-up'!$J:$J,0)))</f>
        <v>#N/A</v>
      </c>
      <c r="X106" s="210">
        <f t="shared" si="15"/>
        <v>0</v>
      </c>
      <c r="AB106" s="211" t="str">
        <f t="shared" si="16"/>
        <v>TinPT Sukses Inti Makmur (SIM)</v>
      </c>
    </row>
    <row r="107" spans="1:28" s="210" customFormat="1" ht="54">
      <c r="A107" s="165" t="s">
        <v>15924</v>
      </c>
      <c r="B107" s="166" t="s">
        <v>1088</v>
      </c>
      <c r="C107" s="170" t="s">
        <v>15925</v>
      </c>
      <c r="D107" s="213"/>
      <c r="E107" s="166" t="s">
        <v>1063</v>
      </c>
      <c r="F107" s="166" t="s">
        <v>15924</v>
      </c>
      <c r="G107" s="166" t="s">
        <v>12764</v>
      </c>
      <c r="H107" s="167">
        <v>0</v>
      </c>
      <c r="I107" s="168" t="s">
        <v>15926</v>
      </c>
      <c r="J107" s="168" t="s">
        <v>12398</v>
      </c>
      <c r="K107" s="207"/>
      <c r="L107" s="207"/>
      <c r="M107" s="207"/>
      <c r="N107" s="207"/>
      <c r="O107" s="207"/>
      <c r="P107" s="169"/>
      <c r="Q107" s="208"/>
      <c r="R107" s="166" t="str">
        <f ca="1">IF(ISERROR($V107),"",OFFSET('Smelter Look-up'!$C$4,$V107-4,0)&amp;"")</f>
        <v/>
      </c>
      <c r="S107" s="165" t="str">
        <f t="shared" ca="1" si="14"/>
        <v>ID</v>
      </c>
      <c r="T107" s="165" t="str">
        <f ca="1">IF(B107="","",IF(ISERROR(MATCH($J107,SorP!$B$1:$B$6261,0)),"",INDIRECT("'SorP'!$A$"&amp;MATCH($S107&amp;$J107,SorP!C:C,0))))</f>
        <v>ID-BB</v>
      </c>
      <c r="U107" s="185"/>
      <c r="V107" s="209" t="e">
        <f>IF(C107="",NA(),IF(OR(C107="Smelter not listed",C107="Smelter not yet identified"),MATCH($B107&amp;$D107,'Smelter Look-up'!$J:$J,0),MATCH($B107&amp;$C107,'Smelter Look-up'!$J:$J,0)))</f>
        <v>#N/A</v>
      </c>
      <c r="X107" s="210">
        <f t="shared" si="15"/>
        <v>0</v>
      </c>
      <c r="AB107" s="211" t="str">
        <f t="shared" si="16"/>
        <v>TinPT Timah Nusantara</v>
      </c>
    </row>
    <row r="108" spans="1:28" s="210" customFormat="1" ht="54">
      <c r="A108" s="165" t="s">
        <v>767</v>
      </c>
      <c r="B108" s="166" t="s">
        <v>1088</v>
      </c>
      <c r="C108" s="170" t="s">
        <v>13289</v>
      </c>
      <c r="D108" s="213"/>
      <c r="E108" s="166" t="s">
        <v>1063</v>
      </c>
      <c r="F108" s="166" t="s">
        <v>767</v>
      </c>
      <c r="G108" s="166" t="s">
        <v>12764</v>
      </c>
      <c r="H108" s="167">
        <v>0</v>
      </c>
      <c r="I108" s="168" t="s">
        <v>1708</v>
      </c>
      <c r="J108" s="168" t="s">
        <v>5897</v>
      </c>
      <c r="K108" s="207"/>
      <c r="L108" s="207"/>
      <c r="M108" s="207"/>
      <c r="N108" s="207"/>
      <c r="O108" s="207"/>
      <c r="P108" s="169"/>
      <c r="Q108" s="208"/>
      <c r="R108" s="166" t="str">
        <f ca="1">IF(ISERROR($V108),"",OFFSET('Smelter Look-up'!$C$4,$V108-4,0)&amp;"")</f>
        <v>PT Timah Tbk Kundur</v>
      </c>
      <c r="S108" s="165" t="str">
        <f t="shared" ca="1" si="14"/>
        <v>ID</v>
      </c>
      <c r="T108" s="165" t="str">
        <f ca="1">IF(B108="","",IF(ISERROR(MATCH($J108,SorP!$B$1:$B$6261,0)),"",INDIRECT("'SorP'!$A$"&amp;MATCH($S108&amp;$J108,SorP!C:C,0))))</f>
        <v>ID-RI</v>
      </c>
      <c r="U108" s="185"/>
      <c r="V108" s="209">
        <f>IF(C108="",NA(),IF(OR(C108="Smelter not listed",C108="Smelter not yet identified"),MATCH($B108&amp;$D108,'Smelter Look-up'!$J:$J,0),MATCH($B108&amp;$C108,'Smelter Look-up'!$J:$J,0)))</f>
        <v>531</v>
      </c>
      <c r="X108" s="210">
        <f t="shared" si="15"/>
        <v>0</v>
      </c>
      <c r="AB108" s="211" t="str">
        <f t="shared" si="16"/>
        <v>TinPT Timah Tbk Kundur</v>
      </c>
    </row>
    <row r="109" spans="1:28" s="210" customFormat="1" ht="54">
      <c r="A109" s="165" t="s">
        <v>750</v>
      </c>
      <c r="B109" s="166" t="s">
        <v>1088</v>
      </c>
      <c r="C109" s="170" t="s">
        <v>13288</v>
      </c>
      <c r="D109" s="213"/>
      <c r="E109" s="166" t="s">
        <v>1063</v>
      </c>
      <c r="F109" s="166" t="s">
        <v>750</v>
      </c>
      <c r="G109" s="166" t="s">
        <v>12764</v>
      </c>
      <c r="H109" s="167">
        <v>0</v>
      </c>
      <c r="I109" s="168" t="s">
        <v>1710</v>
      </c>
      <c r="J109" s="168" t="s">
        <v>12398</v>
      </c>
      <c r="K109" s="207"/>
      <c r="L109" s="207"/>
      <c r="M109" s="207"/>
      <c r="N109" s="207"/>
      <c r="O109" s="207"/>
      <c r="P109" s="169"/>
      <c r="Q109" s="208"/>
      <c r="R109" s="166" t="str">
        <f ca="1">IF(ISERROR($V109),"",OFFSET('Smelter Look-up'!$C$4,$V109-4,0)&amp;"")</f>
        <v>PT Timah Tbk Mentok</v>
      </c>
      <c r="S109" s="165" t="str">
        <f t="shared" ca="1" si="14"/>
        <v>ID</v>
      </c>
      <c r="T109" s="165" t="str">
        <f ca="1">IF(B109="","",IF(ISERROR(MATCH($J109,SorP!$B$1:$B$6261,0)),"",INDIRECT("'SorP'!$A$"&amp;MATCH($S109&amp;$J109,SorP!C:C,0))))</f>
        <v>ID-BB</v>
      </c>
      <c r="U109" s="185"/>
      <c r="V109" s="209">
        <f>IF(C109="",NA(),IF(OR(C109="Smelter not listed",C109="Smelter not yet identified"),MATCH($B109&amp;$D109,'Smelter Look-up'!$J:$J,0),MATCH($B109&amp;$C109,'Smelter Look-up'!$J:$J,0)))</f>
        <v>532</v>
      </c>
      <c r="X109" s="210">
        <f t="shared" si="15"/>
        <v>0</v>
      </c>
      <c r="AB109" s="211" t="str">
        <f t="shared" si="16"/>
        <v>TinPT Timah Tbk Mentok</v>
      </c>
    </row>
    <row r="110" spans="1:28" s="210" customFormat="1" ht="54">
      <c r="A110" s="165" t="s">
        <v>15927</v>
      </c>
      <c r="B110" s="166" t="s">
        <v>1088</v>
      </c>
      <c r="C110" s="170" t="s">
        <v>15928</v>
      </c>
      <c r="D110" s="213"/>
      <c r="E110" s="166" t="s">
        <v>1063</v>
      </c>
      <c r="F110" s="166" t="s">
        <v>15927</v>
      </c>
      <c r="G110" s="166" t="s">
        <v>12764</v>
      </c>
      <c r="H110" s="167">
        <v>0</v>
      </c>
      <c r="I110" s="168" t="s">
        <v>14554</v>
      </c>
      <c r="J110" s="168" t="s">
        <v>12398</v>
      </c>
      <c r="K110" s="207"/>
      <c r="L110" s="207"/>
      <c r="M110" s="207"/>
      <c r="N110" s="207"/>
      <c r="O110" s="207"/>
      <c r="P110" s="169"/>
      <c r="Q110" s="208"/>
      <c r="R110" s="166" t="str">
        <f ca="1">IF(ISERROR($V110),"",OFFSET('Smelter Look-up'!$C$4,$V110-4,0)&amp;"")</f>
        <v/>
      </c>
      <c r="S110" s="165" t="str">
        <f t="shared" ca="1" si="14"/>
        <v>ID</v>
      </c>
      <c r="T110" s="165" t="str">
        <f ca="1">IF(B110="","",IF(ISERROR(MATCH($J110,SorP!$B$1:$B$6261,0)),"",INDIRECT("'SorP'!$A$"&amp;MATCH($S110&amp;$J110,SorP!C:C,0))))</f>
        <v>ID-BB</v>
      </c>
      <c r="U110" s="185"/>
      <c r="V110" s="209" t="e">
        <f>IF(C110="",NA(),IF(OR(C110="Smelter not listed",C110="Smelter not yet identified"),MATCH($B110&amp;$D110,'Smelter Look-up'!$J:$J,0),MATCH($B110&amp;$C110,'Smelter Look-up'!$J:$J,0)))</f>
        <v>#N/A</v>
      </c>
      <c r="X110" s="210">
        <f t="shared" si="15"/>
        <v>0</v>
      </c>
      <c r="AB110" s="211" t="str">
        <f t="shared" si="16"/>
        <v>TinPT Tinindo Inter Nusa</v>
      </c>
    </row>
    <row r="111" spans="1:28" s="210" customFormat="1" ht="40.5">
      <c r="A111" s="165" t="s">
        <v>15929</v>
      </c>
      <c r="B111" s="166" t="s">
        <v>1088</v>
      </c>
      <c r="C111" s="170" t="s">
        <v>15930</v>
      </c>
      <c r="D111" s="213"/>
      <c r="E111" s="166" t="s">
        <v>1063</v>
      </c>
      <c r="F111" s="166" t="s">
        <v>15929</v>
      </c>
      <c r="G111" s="166" t="s">
        <v>12764</v>
      </c>
      <c r="H111" s="167">
        <v>0</v>
      </c>
      <c r="I111" s="168" t="s">
        <v>15931</v>
      </c>
      <c r="J111" s="168" t="s">
        <v>12398</v>
      </c>
      <c r="K111" s="207"/>
      <c r="L111" s="207"/>
      <c r="M111" s="207"/>
      <c r="N111" s="207"/>
      <c r="O111" s="207"/>
      <c r="P111" s="169"/>
      <c r="Q111" s="208"/>
      <c r="R111" s="166" t="str">
        <f ca="1">IF(ISERROR($V111),"",OFFSET('Smelter Look-up'!$C$4,$V111-4,0)&amp;"")</f>
        <v/>
      </c>
      <c r="S111" s="165" t="str">
        <f t="shared" ca="1" si="14"/>
        <v>ID</v>
      </c>
      <c r="T111" s="165" t="str">
        <f ca="1">IF(B111="","",IF(ISERROR(MATCH($J111,SorP!$B$1:$B$6261,0)),"",INDIRECT("'SorP'!$A$"&amp;MATCH($S111&amp;$J111,SorP!C:C,0))))</f>
        <v>ID-BB</v>
      </c>
      <c r="U111" s="185"/>
      <c r="V111" s="209" t="e">
        <f>IF(C111="",NA(),IF(OR(C111="Smelter not listed",C111="Smelter not yet identified"),MATCH($B111&amp;$D111,'Smelter Look-up'!$J:$J,0),MATCH($B111&amp;$C111,'Smelter Look-up'!$J:$J,0)))</f>
        <v>#N/A</v>
      </c>
      <c r="X111" s="210">
        <f t="shared" si="15"/>
        <v>0</v>
      </c>
      <c r="AB111" s="211" t="str">
        <f t="shared" si="16"/>
        <v>TinPT Tommy Utama</v>
      </c>
    </row>
    <row r="112" spans="1:28" s="210" customFormat="1" ht="27">
      <c r="A112" s="165" t="s">
        <v>752</v>
      </c>
      <c r="B112" s="166" t="s">
        <v>1088</v>
      </c>
      <c r="C112" s="170" t="s">
        <v>751</v>
      </c>
      <c r="D112" s="213"/>
      <c r="E112" s="166" t="s">
        <v>2322</v>
      </c>
      <c r="F112" s="166" t="s">
        <v>752</v>
      </c>
      <c r="G112" s="166" t="s">
        <v>12764</v>
      </c>
      <c r="H112" s="167">
        <v>0</v>
      </c>
      <c r="I112" s="168" t="s">
        <v>13312</v>
      </c>
      <c r="J112" s="168" t="s">
        <v>1630</v>
      </c>
      <c r="K112" s="207"/>
      <c r="L112" s="207"/>
      <c r="M112" s="207"/>
      <c r="N112" s="207"/>
      <c r="O112" s="207"/>
      <c r="P112" s="169"/>
      <c r="Q112" s="208"/>
      <c r="R112" s="166" t="str">
        <f ca="1">IF(ISERROR($V112),"",OFFSET('Smelter Look-up'!$C$4,$V112-4,0)&amp;"")</f>
        <v>Rui Da Hung</v>
      </c>
      <c r="S112" s="165" t="str">
        <f t="shared" ca="1" si="14"/>
        <v>TW</v>
      </c>
      <c r="T112" s="165" t="str">
        <f ca="1">IF(B112="","",IF(ISERROR(MATCH($J112,SorP!$B$1:$B$6261,0)),"",INDIRECT("'SorP'!$A$"&amp;MATCH($S112&amp;$J112,SorP!C:C,0))))</f>
        <v>TW-TAO</v>
      </c>
      <c r="U112" s="185"/>
      <c r="V112" s="209">
        <f>IF(C112="",NA(),IF(OR(C112="Smelter not listed",C112="Smelter not yet identified"),MATCH($B112&amp;$D112,'Smelter Look-up'!$J:$J,0),MATCH($B112&amp;$C112,'Smelter Look-up'!$J:$J,0)))</f>
        <v>537</v>
      </c>
      <c r="X112" s="210">
        <f t="shared" si="15"/>
        <v>0</v>
      </c>
      <c r="AB112" s="211" t="str">
        <f t="shared" si="16"/>
        <v>TinRui Da Hung</v>
      </c>
    </row>
    <row r="113" spans="1:28" s="210" customFormat="1" ht="27">
      <c r="A113" s="165" t="s">
        <v>2421</v>
      </c>
      <c r="B113" s="166" t="s">
        <v>1088</v>
      </c>
      <c r="C113" s="170" t="s">
        <v>2420</v>
      </c>
      <c r="D113" s="213"/>
      <c r="E113" s="166" t="s">
        <v>1054</v>
      </c>
      <c r="F113" s="166" t="s">
        <v>2421</v>
      </c>
      <c r="G113" s="166" t="s">
        <v>12764</v>
      </c>
      <c r="H113" s="167">
        <v>0</v>
      </c>
      <c r="I113" s="168" t="s">
        <v>2429</v>
      </c>
      <c r="J113" s="168" t="s">
        <v>1610</v>
      </c>
      <c r="K113" s="207"/>
      <c r="L113" s="207"/>
      <c r="M113" s="207"/>
      <c r="N113" s="207"/>
      <c r="O113" s="207"/>
      <c r="P113" s="169"/>
      <c r="Q113" s="208"/>
      <c r="R113" s="166" t="str">
        <f ca="1">IF(ISERROR($V113),"",OFFSET('Smelter Look-up'!$C$4,$V113-4,0)&amp;"")</f>
        <v>Super Ligas</v>
      </c>
      <c r="S113" s="165" t="str">
        <f t="shared" ca="1" si="14"/>
        <v>BR</v>
      </c>
      <c r="T113" s="165" t="str">
        <f ca="1">IF(B113="","",IF(ISERROR(MATCH($J113,SorP!$B$1:$B$6261,0)),"",INDIRECT("'SorP'!$A$"&amp;MATCH($S113&amp;$J113,SorP!C:C,0))))</f>
        <v>BR-SP</v>
      </c>
      <c r="U113" s="185"/>
      <c r="V113" s="209">
        <f>IF(C113="",NA(),IF(OR(C113="Smelter not listed",C113="Smelter not yet identified"),MATCH($B113&amp;$D113,'Smelter Look-up'!$J:$J,0),MATCH($B113&amp;$C113,'Smelter Look-up'!$J:$J,0)))</f>
        <v>539</v>
      </c>
      <c r="X113" s="210">
        <f t="shared" si="15"/>
        <v>0</v>
      </c>
      <c r="AB113" s="211" t="str">
        <f t="shared" si="16"/>
        <v>TinSuper Ligas</v>
      </c>
    </row>
    <row r="114" spans="1:28" s="210" customFormat="1" ht="27">
      <c r="A114" s="165" t="s">
        <v>753</v>
      </c>
      <c r="B114" s="166" t="s">
        <v>1088</v>
      </c>
      <c r="C114" s="170" t="s">
        <v>989</v>
      </c>
      <c r="D114" s="213"/>
      <c r="E114" s="166" t="s">
        <v>848</v>
      </c>
      <c r="F114" s="166" t="s">
        <v>753</v>
      </c>
      <c r="G114" s="166" t="s">
        <v>12764</v>
      </c>
      <c r="H114" s="167">
        <v>0</v>
      </c>
      <c r="I114" s="168" t="s">
        <v>1711</v>
      </c>
      <c r="J114" s="168" t="s">
        <v>1712</v>
      </c>
      <c r="K114" s="207"/>
      <c r="L114" s="207"/>
      <c r="M114" s="207"/>
      <c r="N114" s="207"/>
      <c r="O114" s="207"/>
      <c r="P114" s="169"/>
      <c r="Q114" s="208"/>
      <c r="R114" s="166" t="str">
        <f ca="1">IF(ISERROR($V114),"",OFFSET('Smelter Look-up'!$C$4,$V114-4,0)&amp;"")</f>
        <v>Thaisarco</v>
      </c>
      <c r="S114" s="165" t="str">
        <f t="shared" ca="1" si="14"/>
        <v>TH</v>
      </c>
      <c r="T114" s="165" t="str">
        <f ca="1">IF(B114="","",IF(ISERROR(MATCH($J114,SorP!$B$1:$B$6261,0)),"",INDIRECT("'SorP'!$A$"&amp;MATCH($S114&amp;$J114,SorP!C:C,0))))</f>
        <v>TH-83</v>
      </c>
      <c r="U114" s="185"/>
      <c r="V114" s="209">
        <f>IF(C114="",NA(),IF(OR(C114="Smelter not listed",C114="Smelter not yet identified"),MATCH($B114&amp;$D114,'Smelter Look-up'!$J:$J,0),MATCH($B114&amp;$C114,'Smelter Look-up'!$J:$J,0)))</f>
        <v>543</v>
      </c>
      <c r="X114" s="210">
        <f t="shared" si="15"/>
        <v>0</v>
      </c>
      <c r="AB114" s="211" t="str">
        <f t="shared" si="16"/>
        <v>TinThaisarco</v>
      </c>
    </row>
    <row r="115" spans="1:28" s="210" customFormat="1" ht="94.5">
      <c r="A115" s="165" t="s">
        <v>756</v>
      </c>
      <c r="B115" s="166" t="s">
        <v>1088</v>
      </c>
      <c r="C115" s="170" t="s">
        <v>14867</v>
      </c>
      <c r="D115" s="213"/>
      <c r="E115" s="166" t="s">
        <v>1058</v>
      </c>
      <c r="F115" s="166" t="s">
        <v>756</v>
      </c>
      <c r="G115" s="166" t="s">
        <v>12764</v>
      </c>
      <c r="H115" s="167">
        <v>0</v>
      </c>
      <c r="I115" s="168" t="s">
        <v>2336</v>
      </c>
      <c r="J115" s="168" t="s">
        <v>13126</v>
      </c>
      <c r="K115" s="207"/>
      <c r="L115" s="207"/>
      <c r="M115" s="207"/>
      <c r="N115" s="207"/>
      <c r="O115" s="207"/>
      <c r="P115" s="169"/>
      <c r="Q115" s="208"/>
      <c r="R115" s="166" t="str">
        <f ca="1">IF(ISERROR($V115),"",OFFSET('Smelter Look-up'!$C$4,$V115-4,0)&amp;"")</f>
        <v>Tin Smelting Branch of Yunnan Tin Co., Ltd.</v>
      </c>
      <c r="S115" s="165" t="str">
        <f t="shared" ca="1" si="14"/>
        <v>CN</v>
      </c>
      <c r="T115" s="165" t="str">
        <f ca="1">IF(B115="","",IF(ISERROR(MATCH($J115,SorP!$B$1:$B$6261,0)),"",INDIRECT("'SorP'!$A$"&amp;MATCH($S115&amp;$J115,SorP!C:C,0))))</f>
        <v>CN-YN</v>
      </c>
      <c r="U115" s="185"/>
      <c r="V115" s="209">
        <f>IF(C115="",NA(),IF(OR(C115="Smelter not listed",C115="Smelter not yet identified"),MATCH($B115&amp;$D115,'Smelter Look-up'!$J:$J,0),MATCH($B115&amp;$C115,'Smelter Look-up'!$J:$J,0)))</f>
        <v>546</v>
      </c>
      <c r="X115" s="210">
        <f t="shared" si="15"/>
        <v>0</v>
      </c>
      <c r="AB115" s="211" t="str">
        <f t="shared" si="16"/>
        <v>TinTin Smelting Branch of Yunnan Tin Co., Ltd.</v>
      </c>
    </row>
    <row r="116" spans="1:28" s="210" customFormat="1" ht="54">
      <c r="A116" s="165" t="s">
        <v>12709</v>
      </c>
      <c r="B116" s="166" t="s">
        <v>1088</v>
      </c>
      <c r="C116" s="170" t="s">
        <v>12708</v>
      </c>
      <c r="D116" s="213"/>
      <c r="E116" s="166" t="s">
        <v>2323</v>
      </c>
      <c r="F116" s="166" t="s">
        <v>12709</v>
      </c>
      <c r="G116" s="166" t="s">
        <v>12764</v>
      </c>
      <c r="H116" s="167">
        <v>0</v>
      </c>
      <c r="I116" s="168" t="s">
        <v>12710</v>
      </c>
      <c r="J116" s="168" t="s">
        <v>1660</v>
      </c>
      <c r="K116" s="207"/>
      <c r="L116" s="207"/>
      <c r="M116" s="207"/>
      <c r="N116" s="207"/>
      <c r="O116" s="207"/>
      <c r="P116" s="169"/>
      <c r="Q116" s="208"/>
      <c r="R116" s="166" t="str">
        <f ca="1">IF(ISERROR($V116),"",OFFSET('Smelter Look-up'!$C$4,$V116-4,0)&amp;"")</f>
        <v>Tin Technology &amp; Refining</v>
      </c>
      <c r="S116" s="165" t="str">
        <f t="shared" ca="1" si="14"/>
        <v>US</v>
      </c>
      <c r="T116" s="165" t="str">
        <f ca="1">IF(B116="","",IF(ISERROR(MATCH($J116,SorP!$B$1:$B$6261,0)),"",INDIRECT("'SorP'!$A$"&amp;MATCH($S116&amp;$J116,SorP!C:C,0))))</f>
        <v>US-PA</v>
      </c>
      <c r="U116" s="185"/>
      <c r="V116" s="209">
        <f>IF(C116="",NA(),IF(OR(C116="Smelter not listed",C116="Smelter not yet identified"),MATCH($B116&amp;$D116,'Smelter Look-up'!$J:$J,0),MATCH($B116&amp;$C116,'Smelter Look-up'!$J:$J,0)))</f>
        <v>547</v>
      </c>
      <c r="X116" s="210">
        <f t="shared" si="15"/>
        <v>0</v>
      </c>
      <c r="AB116" s="211" t="str">
        <f t="shared" si="16"/>
        <v>TinTin Technology &amp; Refining</v>
      </c>
    </row>
    <row r="117" spans="1:28" s="210" customFormat="1" ht="81">
      <c r="A117" s="165" t="s">
        <v>754</v>
      </c>
      <c r="B117" s="166" t="s">
        <v>1088</v>
      </c>
      <c r="C117" s="170" t="s">
        <v>2422</v>
      </c>
      <c r="D117" s="213"/>
      <c r="E117" s="166" t="s">
        <v>1054</v>
      </c>
      <c r="F117" s="166" t="s">
        <v>754</v>
      </c>
      <c r="G117" s="166" t="s">
        <v>12764</v>
      </c>
      <c r="H117" s="167">
        <v>0</v>
      </c>
      <c r="I117" s="168" t="s">
        <v>1685</v>
      </c>
      <c r="J117" s="168" t="s">
        <v>1689</v>
      </c>
      <c r="K117" s="207"/>
      <c r="L117" s="207"/>
      <c r="M117" s="207"/>
      <c r="N117" s="207"/>
      <c r="O117" s="207"/>
      <c r="P117" s="169"/>
      <c r="Q117" s="208"/>
      <c r="R117" s="166" t="str">
        <f ca="1">IF(ISERROR($V117),"",OFFSET('Smelter Look-up'!$C$4,$V117-4,0)&amp;"")</f>
        <v>White Solder Metalurgia e Mineracao Ltda.</v>
      </c>
      <c r="S117" s="165" t="str">
        <f t="shared" ca="1" si="14"/>
        <v>BR</v>
      </c>
      <c r="T117" s="165" t="str">
        <f ca="1">IF(B117="","",IF(ISERROR(MATCH($J117,SorP!$B$1:$B$6261,0)),"",INDIRECT("'SorP'!$A$"&amp;MATCH($S117&amp;$J117,SorP!C:C,0))))</f>
        <v>BR-RO</v>
      </c>
      <c r="U117" s="185"/>
      <c r="V117" s="209">
        <f>IF(C117="",NA(),IF(OR(C117="Smelter not listed",C117="Smelter not yet identified"),MATCH($B117&amp;$D117,'Smelter Look-up'!$J:$J,0),MATCH($B117&amp;$C117,'Smelter Look-up'!$J:$J,0)))</f>
        <v>551</v>
      </c>
      <c r="X117" s="210">
        <f t="shared" si="15"/>
        <v>0</v>
      </c>
      <c r="AB117" s="211" t="str">
        <f t="shared" si="16"/>
        <v>TinWhite Solder Metalurgia e Mineracao Ltda.</v>
      </c>
    </row>
    <row r="118" spans="1:28" s="210" customFormat="1" ht="94.5">
      <c r="A118" s="165" t="s">
        <v>755</v>
      </c>
      <c r="B118" s="166" t="s">
        <v>1088</v>
      </c>
      <c r="C118" s="170" t="s">
        <v>2073</v>
      </c>
      <c r="D118" s="213"/>
      <c r="E118" s="166" t="s">
        <v>1058</v>
      </c>
      <c r="F118" s="166" t="s">
        <v>755</v>
      </c>
      <c r="G118" s="166" t="s">
        <v>12764</v>
      </c>
      <c r="H118" s="167">
        <v>0</v>
      </c>
      <c r="I118" s="168" t="s">
        <v>2336</v>
      </c>
      <c r="J118" s="168" t="s">
        <v>13126</v>
      </c>
      <c r="K118" s="207"/>
      <c r="L118" s="207"/>
      <c r="M118" s="207"/>
      <c r="N118" s="207"/>
      <c r="O118" s="207"/>
      <c r="P118" s="169"/>
      <c r="Q118" s="208"/>
      <c r="R118" s="166" t="str">
        <f ca="1">IF(ISERROR($V118),"",OFFSET('Smelter Look-up'!$C$4,$V118-4,0)&amp;"")</f>
        <v>Yunnan Chengfeng Non-ferrous Metals Co., Ltd.</v>
      </c>
      <c r="S118" s="165" t="str">
        <f t="shared" ca="1" si="14"/>
        <v>CN</v>
      </c>
      <c r="T118" s="165" t="str">
        <f ca="1">IF(B118="","",IF(ISERROR(MATCH($J118,SorP!$B$1:$B$6261,0)),"",INDIRECT("'SorP'!$A$"&amp;MATCH($S118&amp;$J118,SorP!C:C,0))))</f>
        <v>CN-YN</v>
      </c>
      <c r="U118" s="185"/>
      <c r="V118" s="209">
        <f>IF(C118="",NA(),IF(OR(C118="Smelter not listed",C118="Smelter not yet identified"),MATCH($B118&amp;$D118,'Smelter Look-up'!$J:$J,0),MATCH($B118&amp;$C118,'Smelter Look-up'!$J:$J,0)))</f>
        <v>560</v>
      </c>
      <c r="X118" s="210">
        <f t="shared" si="15"/>
        <v>0</v>
      </c>
      <c r="AB118" s="211" t="str">
        <f t="shared" si="16"/>
        <v>TinYunnan Chengfeng Non-ferrous Metals Co., Ltd.</v>
      </c>
    </row>
    <row r="119" spans="1:28" s="210" customFormat="1" ht="108">
      <c r="A119" s="165" t="s">
        <v>14532</v>
      </c>
      <c r="B119" s="166" t="s">
        <v>1088</v>
      </c>
      <c r="C119" s="170" t="s">
        <v>14531</v>
      </c>
      <c r="D119" s="213"/>
      <c r="E119" s="166" t="s">
        <v>1054</v>
      </c>
      <c r="F119" s="166" t="s">
        <v>14532</v>
      </c>
      <c r="G119" s="166" t="s">
        <v>12764</v>
      </c>
      <c r="H119" s="167">
        <v>0</v>
      </c>
      <c r="I119" s="168" t="s">
        <v>14555</v>
      </c>
      <c r="J119" s="168" t="s">
        <v>1610</v>
      </c>
      <c r="K119" s="207"/>
      <c r="L119" s="207"/>
      <c r="M119" s="207"/>
      <c r="N119" s="207"/>
      <c r="O119" s="207"/>
      <c r="P119" s="169"/>
      <c r="Q119" s="208"/>
      <c r="R119" s="166" t="str">
        <f ca="1">IF(ISERROR($V119),"",OFFSET('Smelter Look-up'!$C$4,$V119-4,0)&amp;"")</f>
        <v>Fabrica Auricchio Industria e Comercio Ltda.</v>
      </c>
      <c r="S119" s="165" t="str">
        <f t="shared" ca="1" si="14"/>
        <v>BR</v>
      </c>
      <c r="T119" s="165" t="str">
        <f ca="1">IF(B119="","",IF(ISERROR(MATCH($J119,SorP!$B$1:$B$6261,0)),"",INDIRECT("'SorP'!$A$"&amp;MATCH($S119&amp;$J119,SorP!C:C,0))))</f>
        <v>BR-SP</v>
      </c>
      <c r="U119" s="185"/>
      <c r="V119" s="209">
        <f>IF(C119="",NA(),IF(OR(C119="Smelter not listed",C119="Smelter not yet identified"),MATCH($B119&amp;$D119,'Smelter Look-up'!$J:$J,0),MATCH($B119&amp;$C119,'Smelter Look-up'!$J:$J,0)))</f>
        <v>461</v>
      </c>
      <c r="X119" s="210">
        <f t="shared" si="15"/>
        <v>0</v>
      </c>
      <c r="AB119" s="211" t="str">
        <f t="shared" si="16"/>
        <v>TinFabrica Auricchio Industria e Comercio Ltda.</v>
      </c>
    </row>
    <row r="120" spans="1:28" s="210" customFormat="1" ht="54">
      <c r="A120" s="293"/>
      <c r="B120" s="166" t="s">
        <v>1088</v>
      </c>
      <c r="C120" s="170" t="s">
        <v>13288</v>
      </c>
      <c r="D120" s="213"/>
      <c r="E120" s="166" t="s">
        <v>1063</v>
      </c>
      <c r="F120" s="166" t="s">
        <v>750</v>
      </c>
      <c r="G120" s="166" t="s">
        <v>12764</v>
      </c>
      <c r="H120" s="167">
        <v>0</v>
      </c>
      <c r="I120" s="168" t="s">
        <v>1710</v>
      </c>
      <c r="J120" s="168" t="s">
        <v>12398</v>
      </c>
      <c r="K120" s="207"/>
      <c r="L120" s="207"/>
      <c r="M120" s="207"/>
      <c r="N120" s="207"/>
      <c r="O120" s="207"/>
      <c r="P120" s="169"/>
      <c r="Q120" s="208"/>
      <c r="R120" s="166" t="str">
        <f ca="1">IF(ISERROR($V120),"",OFFSET('Smelter Look-up'!$C$4,$V120-4,0)&amp;"")</f>
        <v>PT Timah Tbk Mentok</v>
      </c>
      <c r="S120" s="165" t="str">
        <f t="shared" ca="1" si="14"/>
        <v>ID</v>
      </c>
      <c r="T120" s="165" t="str">
        <f ca="1">IF(B120="","",IF(ISERROR(MATCH($J120,SorP!$B$1:$B$6261,0)),"",INDIRECT("'SorP'!$A$"&amp;MATCH($S120&amp;$J120,SorP!C:C,0))))</f>
        <v>ID-BB</v>
      </c>
      <c r="U120" s="185"/>
      <c r="V120" s="209">
        <f>IF(C120="",NA(),IF(OR(C120="Smelter not listed",C120="Smelter not yet identified"),MATCH($B120&amp;$D120,'Smelter Look-up'!$J:$J,0),MATCH($B120&amp;$C120,'Smelter Look-up'!$J:$J,0)))</f>
        <v>532</v>
      </c>
      <c r="X120" s="210">
        <f t="shared" si="15"/>
        <v>0</v>
      </c>
      <c r="AB120" s="211" t="str">
        <f t="shared" si="16"/>
        <v>TinPT Timah Tbk Mentok</v>
      </c>
    </row>
    <row r="121" spans="1:28" s="210" customFormat="1" ht="54">
      <c r="A121" s="293"/>
      <c r="B121" s="166" t="s">
        <v>1088</v>
      </c>
      <c r="C121" s="170" t="s">
        <v>13289</v>
      </c>
      <c r="D121" s="213"/>
      <c r="E121" s="166" t="s">
        <v>1063</v>
      </c>
      <c r="F121" s="166" t="s">
        <v>767</v>
      </c>
      <c r="G121" s="166" t="s">
        <v>12764</v>
      </c>
      <c r="H121" s="167">
        <v>0</v>
      </c>
      <c r="I121" s="168" t="s">
        <v>1708</v>
      </c>
      <c r="J121" s="168" t="s">
        <v>5897</v>
      </c>
      <c r="K121" s="207"/>
      <c r="L121" s="207"/>
      <c r="M121" s="207"/>
      <c r="N121" s="207"/>
      <c r="O121" s="207"/>
      <c r="P121" s="169"/>
      <c r="Q121" s="208"/>
      <c r="R121" s="166" t="str">
        <f ca="1">IF(ISERROR($V121),"",OFFSET('Smelter Look-up'!$C$4,$V121-4,0)&amp;"")</f>
        <v>PT Timah Tbk Kundur</v>
      </c>
      <c r="S121" s="165" t="str">
        <f t="shared" ca="1" si="14"/>
        <v>ID</v>
      </c>
      <c r="T121" s="165" t="str">
        <f ca="1">IF(B121="","",IF(ISERROR(MATCH($J121,SorP!$B$1:$B$6261,0)),"",INDIRECT("'SorP'!$A$"&amp;MATCH($S121&amp;$J121,SorP!C:C,0))))</f>
        <v>ID-RI</v>
      </c>
      <c r="U121" s="185"/>
      <c r="V121" s="209">
        <f>IF(C121="",NA(),IF(OR(C121="Smelter not listed",C121="Smelter not yet identified"),MATCH($B121&amp;$D121,'Smelter Look-up'!$J:$J,0),MATCH($B121&amp;$C121,'Smelter Look-up'!$J:$J,0)))</f>
        <v>531</v>
      </c>
      <c r="X121" s="210">
        <f t="shared" si="15"/>
        <v>0</v>
      </c>
      <c r="AB121" s="211" t="str">
        <f t="shared" si="16"/>
        <v>TinPT Timah Tbk Kundur</v>
      </c>
    </row>
    <row r="122" spans="1:28" s="210" customFormat="1" ht="27">
      <c r="A122" s="293"/>
      <c r="B122" s="166" t="s">
        <v>1088</v>
      </c>
      <c r="C122" s="170" t="s">
        <v>989</v>
      </c>
      <c r="D122" s="213"/>
      <c r="E122" s="166" t="s">
        <v>848</v>
      </c>
      <c r="F122" s="166" t="s">
        <v>753</v>
      </c>
      <c r="G122" s="166" t="s">
        <v>12764</v>
      </c>
      <c r="H122" s="167">
        <v>0</v>
      </c>
      <c r="I122" s="168" t="s">
        <v>1711</v>
      </c>
      <c r="J122" s="168" t="s">
        <v>1712</v>
      </c>
      <c r="K122" s="207"/>
      <c r="L122" s="207"/>
      <c r="M122" s="207"/>
      <c r="N122" s="207"/>
      <c r="O122" s="207"/>
      <c r="P122" s="169"/>
      <c r="Q122" s="208"/>
      <c r="R122" s="166" t="str">
        <f ca="1">IF(ISERROR($V122),"",OFFSET('Smelter Look-up'!$C$4,$V122-4,0)&amp;"")</f>
        <v>Thaisarco</v>
      </c>
      <c r="S122" s="165" t="str">
        <f t="shared" ca="1" si="14"/>
        <v>TH</v>
      </c>
      <c r="T122" s="165" t="str">
        <f ca="1">IF(B122="","",IF(ISERROR(MATCH($J122,SorP!$B$1:$B$6261,0)),"",INDIRECT("'SorP'!$A$"&amp;MATCH($S122&amp;$J122,SorP!C:C,0))))</f>
        <v>TH-83</v>
      </c>
      <c r="U122" s="185"/>
      <c r="V122" s="209">
        <f>IF(C122="",NA(),IF(OR(C122="Smelter not listed",C122="Smelter not yet identified"),MATCH($B122&amp;$D122,'Smelter Look-up'!$J:$J,0),MATCH($B122&amp;$C122,'Smelter Look-up'!$J:$J,0)))</f>
        <v>543</v>
      </c>
      <c r="X122" s="210">
        <f t="shared" si="15"/>
        <v>0</v>
      </c>
      <c r="AB122" s="211" t="str">
        <f t="shared" si="16"/>
        <v>TinThaisarco</v>
      </c>
    </row>
    <row r="123" spans="1:28" s="210" customFormat="1" ht="40.5">
      <c r="A123" s="293"/>
      <c r="B123" s="166" t="s">
        <v>1088</v>
      </c>
      <c r="C123" s="170" t="s">
        <v>14898</v>
      </c>
      <c r="D123" s="213"/>
      <c r="E123" s="166" t="s">
        <v>1053</v>
      </c>
      <c r="F123" s="166" t="s">
        <v>1728</v>
      </c>
      <c r="G123" s="166" t="s">
        <v>12764</v>
      </c>
      <c r="H123" s="167">
        <v>0</v>
      </c>
      <c r="I123" s="168" t="s">
        <v>1729</v>
      </c>
      <c r="J123" s="168" t="s">
        <v>3031</v>
      </c>
      <c r="K123" s="207"/>
      <c r="L123" s="207"/>
      <c r="M123" s="207"/>
      <c r="N123" s="207"/>
      <c r="O123" s="207"/>
      <c r="P123" s="169"/>
      <c r="Q123" s="208"/>
      <c r="R123" s="166" t="str">
        <f ca="1">IF(ISERROR($V123),"",OFFSET('Smelter Look-up'!$C$4,$V123-4,0)&amp;"")</f>
        <v>Aurubis Beerse</v>
      </c>
      <c r="S123" s="165" t="str">
        <f t="shared" ca="1" si="14"/>
        <v>BE</v>
      </c>
      <c r="T123" s="165" t="str">
        <f ca="1">IF(B123="","",IF(ISERROR(MATCH($J123,SorP!$B$1:$B$6261,0)),"",INDIRECT("'SorP'!$A$"&amp;MATCH($S123&amp;$J123,SorP!C:C,0))))</f>
        <v>BE-VAN</v>
      </c>
      <c r="U123" s="185"/>
      <c r="V123" s="209">
        <f>IF(C123="",NA(),IF(OR(C123="Smelter not listed",C123="Smelter not yet identified"),MATCH($B123&amp;$D123,'Smelter Look-up'!$J:$J,0),MATCH($B123&amp;$C123,'Smelter Look-up'!$J:$J,0)))</f>
        <v>423</v>
      </c>
      <c r="X123" s="210">
        <f t="shared" si="15"/>
        <v>0</v>
      </c>
      <c r="AB123" s="211" t="str">
        <f t="shared" si="16"/>
        <v>TinAurubis Beerse</v>
      </c>
    </row>
    <row r="124" spans="1:28" s="210" customFormat="1" ht="27">
      <c r="A124" s="293"/>
      <c r="B124" s="166" t="s">
        <v>1088</v>
      </c>
      <c r="C124" s="170" t="s">
        <v>992</v>
      </c>
      <c r="D124" s="213"/>
      <c r="E124" s="166" t="s">
        <v>840</v>
      </c>
      <c r="F124" s="166" t="s">
        <v>744</v>
      </c>
      <c r="G124" s="166" t="s">
        <v>12764</v>
      </c>
      <c r="H124" s="167">
        <v>0</v>
      </c>
      <c r="I124" s="168" t="s">
        <v>1702</v>
      </c>
      <c r="J124" s="168" t="s">
        <v>8699</v>
      </c>
      <c r="K124" s="207"/>
      <c r="L124" s="207"/>
      <c r="M124" s="207"/>
      <c r="N124" s="207"/>
      <c r="O124" s="207"/>
      <c r="P124" s="169"/>
      <c r="Q124" s="208"/>
      <c r="R124" s="166" t="str">
        <f ca="1">IF(ISERROR($V124),"",OFFSET('Smelter Look-up'!$C$4,$V124-4,0)&amp;"")</f>
        <v>Minsur</v>
      </c>
      <c r="S124" s="165" t="str">
        <f t="shared" ca="1" si="14"/>
        <v>PE</v>
      </c>
      <c r="T124" s="165" t="str">
        <f ca="1">IF(B124="","",IF(ISERROR(MATCH($J124,SorP!$B$1:$B$6261,0)),"",INDIRECT("'SorP'!$A$"&amp;MATCH($S124&amp;$J124,SorP!C:C,0))))</f>
        <v>PE-ICA</v>
      </c>
      <c r="U124" s="185"/>
      <c r="V124" s="209">
        <f>IF(C124="",NA(),IF(OR(C124="Smelter not listed",C124="Smelter not yet identified"),MATCH($B124&amp;$D124,'Smelter Look-up'!$J:$J,0),MATCH($B124&amp;$C124,'Smelter Look-up'!$J:$J,0)))</f>
        <v>503</v>
      </c>
      <c r="X124" s="210">
        <f t="shared" si="15"/>
        <v>0</v>
      </c>
      <c r="AB124" s="211" t="str">
        <f t="shared" si="16"/>
        <v>TinMinsur</v>
      </c>
    </row>
    <row r="125" spans="1:28" s="210" customFormat="1" ht="54">
      <c r="A125" s="293"/>
      <c r="B125" s="166" t="s">
        <v>1088</v>
      </c>
      <c r="C125" s="170" t="s">
        <v>13290</v>
      </c>
      <c r="D125" s="213"/>
      <c r="E125" s="166" t="s">
        <v>2321</v>
      </c>
      <c r="F125" s="166" t="s">
        <v>748</v>
      </c>
      <c r="G125" s="166" t="s">
        <v>12764</v>
      </c>
      <c r="H125" s="167">
        <v>0</v>
      </c>
      <c r="I125" s="168" t="s">
        <v>1688</v>
      </c>
      <c r="J125" s="168" t="s">
        <v>1688</v>
      </c>
      <c r="K125" s="207"/>
      <c r="L125" s="207"/>
      <c r="M125" s="207"/>
      <c r="N125" s="207"/>
      <c r="O125" s="207"/>
      <c r="P125" s="169"/>
      <c r="Q125" s="208"/>
      <c r="R125" s="166" t="str">
        <f ca="1">IF(ISERROR($V125),"",OFFSET('Smelter Look-up'!$C$4,$V125-4,0)&amp;"")</f>
        <v>Operaciones Metalurgicas S.A.</v>
      </c>
      <c r="S125" s="165" t="str">
        <f t="shared" ca="1" si="14"/>
        <v>Unknown</v>
      </c>
      <c r="T125" s="165" t="e">
        <f ca="1">IF(B125="","",IF(ISERROR(MATCH($J125,SorP!$B$1:$B$6261,0)),"",INDIRECT("'SorP'!$A$"&amp;MATCH($S125&amp;$J125,SorP!C:C,0))))</f>
        <v>#N/A</v>
      </c>
      <c r="U125" s="185"/>
      <c r="V125" s="209">
        <f>IF(C125="",NA(),IF(OR(C125="Smelter not listed",C125="Smelter not yet identified"),MATCH($B125&amp;$D125,'Smelter Look-up'!$J:$J,0),MATCH($B125&amp;$C125,'Smelter Look-up'!$J:$J,0)))</f>
        <v>514</v>
      </c>
      <c r="X125" s="210">
        <f t="shared" si="15"/>
        <v>0</v>
      </c>
      <c r="AB125" s="211" t="str">
        <f t="shared" si="16"/>
        <v>TinOperaciones Metalurgicas S.A.</v>
      </c>
    </row>
    <row r="126" spans="1:28" s="210" customFormat="1" ht="67.5">
      <c r="A126" s="293"/>
      <c r="B126" s="166" t="s">
        <v>1088</v>
      </c>
      <c r="C126" s="170" t="s">
        <v>13335</v>
      </c>
      <c r="D126" s="213"/>
      <c r="E126" s="166" t="s">
        <v>1063</v>
      </c>
      <c r="F126" s="166" t="s">
        <v>13349</v>
      </c>
      <c r="G126" s="166" t="s">
        <v>12764</v>
      </c>
      <c r="H126" s="167">
        <v>0</v>
      </c>
      <c r="I126" s="168" t="s">
        <v>14557</v>
      </c>
      <c r="J126" s="168" t="s">
        <v>12398</v>
      </c>
      <c r="K126" s="207"/>
      <c r="L126" s="207"/>
      <c r="M126" s="207"/>
      <c r="N126" s="207"/>
      <c r="O126" s="207"/>
      <c r="P126" s="169"/>
      <c r="Q126" s="208"/>
      <c r="R126" s="166" t="str">
        <f ca="1">IF(ISERROR($V126),"",OFFSET('Smelter Look-up'!$C$4,$V126-4,0)&amp;"")</f>
        <v>PT Mitra Sukses Globalindo</v>
      </c>
      <c r="S126" s="165" t="str">
        <f t="shared" ca="1" si="14"/>
        <v>ID</v>
      </c>
      <c r="T126" s="165" t="str">
        <f ca="1">IF(B126="","",IF(ISERROR(MATCH($J126,SorP!$B$1:$B$6261,0)),"",INDIRECT("'SorP'!$A$"&amp;MATCH($S126&amp;$J126,SorP!C:C,0))))</f>
        <v>ID-BB</v>
      </c>
      <c r="U126" s="185"/>
      <c r="V126" s="209">
        <f>IF(C126="",NA(),IF(OR(C126="Smelter not listed",C126="Smelter not yet identified"),MATCH($B126&amp;$D126,'Smelter Look-up'!$J:$J,0),MATCH($B126&amp;$C126,'Smelter Look-up'!$J:$J,0)))</f>
        <v>525</v>
      </c>
      <c r="X126" s="210">
        <f t="shared" si="15"/>
        <v>0</v>
      </c>
      <c r="AB126" s="211" t="str">
        <f t="shared" si="16"/>
        <v>TinPT Mitra Sukses Globalindo</v>
      </c>
    </row>
    <row r="127" spans="1:28" s="210" customFormat="1" ht="67.5">
      <c r="A127" s="293"/>
      <c r="B127" s="166" t="s">
        <v>1088</v>
      </c>
      <c r="C127" s="170" t="s">
        <v>1355</v>
      </c>
      <c r="D127" s="213"/>
      <c r="E127" s="166" t="s">
        <v>1063</v>
      </c>
      <c r="F127" s="166" t="s">
        <v>1356</v>
      </c>
      <c r="G127" s="166" t="s">
        <v>12764</v>
      </c>
      <c r="H127" s="167">
        <v>0</v>
      </c>
      <c r="I127" s="168" t="s">
        <v>1686</v>
      </c>
      <c r="J127" s="168" t="s">
        <v>12398</v>
      </c>
      <c r="K127" s="207"/>
      <c r="L127" s="207"/>
      <c r="M127" s="207"/>
      <c r="N127" s="207"/>
      <c r="O127" s="207"/>
      <c r="P127" s="169"/>
      <c r="Q127" s="208"/>
      <c r="R127" s="166" t="str">
        <f ca="1">IF(ISERROR($V127),"",OFFSET('Smelter Look-up'!$C$4,$V127-4,0)&amp;"")</f>
        <v>PT ATD Makmur Mandiri Jaya</v>
      </c>
      <c r="S127" s="165" t="str">
        <f t="shared" ca="1" si="14"/>
        <v>ID</v>
      </c>
      <c r="T127" s="165" t="str">
        <f ca="1">IF(B127="","",IF(ISERROR(MATCH($J127,SorP!$B$1:$B$6261,0)),"",INDIRECT("'SorP'!$A$"&amp;MATCH($S127&amp;$J127,SorP!C:C,0))))</f>
        <v>ID-BB</v>
      </c>
      <c r="U127" s="185"/>
      <c r="V127" s="209">
        <f>IF(C127="",NA(),IF(OR(C127="Smelter not listed",C127="Smelter not yet identified"),MATCH($B127&amp;$D127,'Smelter Look-up'!$J:$J,0),MATCH($B127&amp;$C127,'Smelter Look-up'!$J:$J,0)))</f>
        <v>520</v>
      </c>
      <c r="X127" s="210">
        <f t="shared" si="15"/>
        <v>0</v>
      </c>
      <c r="AB127" s="211" t="str">
        <f t="shared" si="16"/>
        <v>TinPT ATD Makmur Mandiri Jaya</v>
      </c>
    </row>
    <row r="128" spans="1:28" s="210" customFormat="1" ht="54">
      <c r="A128" s="293"/>
      <c r="B128" s="166" t="s">
        <v>1088</v>
      </c>
      <c r="C128" s="170" t="s">
        <v>607</v>
      </c>
      <c r="D128" s="213"/>
      <c r="E128" s="166" t="s">
        <v>1063</v>
      </c>
      <c r="F128" s="166" t="s">
        <v>749</v>
      </c>
      <c r="G128" s="166" t="s">
        <v>12764</v>
      </c>
      <c r="H128" s="167">
        <v>0</v>
      </c>
      <c r="I128" s="168" t="s">
        <v>1686</v>
      </c>
      <c r="J128" s="168" t="s">
        <v>12398</v>
      </c>
      <c r="K128" s="207"/>
      <c r="L128" s="207"/>
      <c r="M128" s="207"/>
      <c r="N128" s="207"/>
      <c r="O128" s="207"/>
      <c r="P128" s="169"/>
      <c r="Q128" s="208"/>
      <c r="R128" s="166" t="str">
        <f ca="1">IF(ISERROR($V128),"",OFFSET('Smelter Look-up'!$C$4,$V128-4,0)&amp;"")</f>
        <v>PT Mitra Stania Prima</v>
      </c>
      <c r="S128" s="165" t="str">
        <f t="shared" ca="1" si="14"/>
        <v>ID</v>
      </c>
      <c r="T128" s="165" t="str">
        <f ca="1">IF(B128="","",IF(ISERROR(MATCH($J128,SorP!$B$1:$B$6261,0)),"",INDIRECT("'SorP'!$A$"&amp;MATCH($S128&amp;$J128,SorP!C:C,0))))</f>
        <v>ID-BB</v>
      </c>
      <c r="U128" s="185"/>
      <c r="V128" s="209">
        <f>IF(C128="",NA(),IF(OR(C128="Smelter not listed",C128="Smelter not yet identified"),MATCH($B128&amp;$D128,'Smelter Look-up'!$J:$J,0),MATCH($B128&amp;$C128,'Smelter Look-up'!$J:$J,0)))</f>
        <v>524</v>
      </c>
      <c r="X128" s="210">
        <f t="shared" si="15"/>
        <v>0</v>
      </c>
      <c r="AB128" s="211" t="str">
        <f t="shared" si="16"/>
        <v>TinPT Mitra Stania Prima</v>
      </c>
    </row>
    <row r="129" spans="1:28" s="210" customFormat="1" ht="81">
      <c r="A129" s="293"/>
      <c r="B129" s="166" t="s">
        <v>1088</v>
      </c>
      <c r="C129" s="170" t="s">
        <v>2422</v>
      </c>
      <c r="D129" s="213"/>
      <c r="E129" s="166" t="s">
        <v>1054</v>
      </c>
      <c r="F129" s="166" t="s">
        <v>754</v>
      </c>
      <c r="G129" s="166" t="s">
        <v>12764</v>
      </c>
      <c r="H129" s="167">
        <v>0</v>
      </c>
      <c r="I129" s="168" t="s">
        <v>1685</v>
      </c>
      <c r="J129" s="168" t="s">
        <v>1689</v>
      </c>
      <c r="K129" s="207"/>
      <c r="L129" s="207"/>
      <c r="M129" s="207"/>
      <c r="N129" s="207"/>
      <c r="O129" s="207"/>
      <c r="P129" s="169"/>
      <c r="Q129" s="208"/>
      <c r="R129" s="166" t="str">
        <f ca="1">IF(ISERROR($V129),"",OFFSET('Smelter Look-up'!$C$4,$V129-4,0)&amp;"")</f>
        <v>White Solder Metalurgia e Mineracao Ltda.</v>
      </c>
      <c r="S129" s="165" t="str">
        <f t="shared" ca="1" si="14"/>
        <v>BR</v>
      </c>
      <c r="T129" s="165" t="str">
        <f ca="1">IF(B129="","",IF(ISERROR(MATCH($J129,SorP!$B$1:$B$6261,0)),"",INDIRECT("'SorP'!$A$"&amp;MATCH($S129&amp;$J129,SorP!C:C,0))))</f>
        <v>BR-RO</v>
      </c>
      <c r="U129" s="185"/>
      <c r="V129" s="209">
        <f>IF(C129="",NA(),IF(OR(C129="Smelter not listed",C129="Smelter not yet identified"),MATCH($B129&amp;$D129,'Smelter Look-up'!$J:$J,0),MATCH($B129&amp;$C129,'Smelter Look-up'!$J:$J,0)))</f>
        <v>551</v>
      </c>
      <c r="X129" s="210">
        <f t="shared" si="15"/>
        <v>0</v>
      </c>
      <c r="AB129" s="211" t="str">
        <f t="shared" si="16"/>
        <v>TinWhite Solder Metalurgia e Mineracao Ltda.</v>
      </c>
    </row>
    <row r="130" spans="1:28" s="210" customFormat="1" ht="94.5">
      <c r="A130" s="293"/>
      <c r="B130" s="166" t="s">
        <v>1088</v>
      </c>
      <c r="C130" s="170" t="s">
        <v>14867</v>
      </c>
      <c r="D130" s="213"/>
      <c r="E130" s="166" t="s">
        <v>1058</v>
      </c>
      <c r="F130" s="166" t="s">
        <v>756</v>
      </c>
      <c r="G130" s="166" t="s">
        <v>12764</v>
      </c>
      <c r="H130" s="167">
        <v>0</v>
      </c>
      <c r="I130" s="168" t="s">
        <v>2336</v>
      </c>
      <c r="J130" s="168" t="s">
        <v>13126</v>
      </c>
      <c r="K130" s="207"/>
      <c r="L130" s="207"/>
      <c r="M130" s="207"/>
      <c r="N130" s="207"/>
      <c r="O130" s="207"/>
      <c r="P130" s="169"/>
      <c r="Q130" s="208"/>
      <c r="R130" s="166" t="str">
        <f ca="1">IF(ISERROR($V130),"",OFFSET('Smelter Look-up'!$C$4,$V130-4,0)&amp;"")</f>
        <v>Tin Smelting Branch of Yunnan Tin Co., Ltd.</v>
      </c>
      <c r="S130" s="165" t="str">
        <f t="shared" ca="1" si="14"/>
        <v>CN</v>
      </c>
      <c r="T130" s="165" t="str">
        <f ca="1">IF(B130="","",IF(ISERROR(MATCH($J130,SorP!$B$1:$B$6261,0)),"",INDIRECT("'SorP'!$A$"&amp;MATCH($S130&amp;$J130,SorP!C:C,0))))</f>
        <v>CN-YN</v>
      </c>
      <c r="U130" s="185"/>
      <c r="V130" s="209">
        <f>IF(C130="",NA(),IF(OR(C130="Smelter not listed",C130="Smelter not yet identified"),MATCH($B130&amp;$D130,'Smelter Look-up'!$J:$J,0),MATCH($B130&amp;$C130,'Smelter Look-up'!$J:$J,0)))</f>
        <v>546</v>
      </c>
      <c r="X130" s="210">
        <f t="shared" si="15"/>
        <v>0</v>
      </c>
      <c r="AB130" s="211" t="str">
        <f t="shared" si="16"/>
        <v>TinTin Smelting Branch of Yunnan Tin Co., Ltd.</v>
      </c>
    </row>
    <row r="131" spans="1:28" s="210" customFormat="1" ht="67.5">
      <c r="A131" s="293"/>
      <c r="B131" s="166" t="s">
        <v>1088</v>
      </c>
      <c r="C131" s="170" t="s">
        <v>14901</v>
      </c>
      <c r="D131" s="213"/>
      <c r="E131" s="166" t="s">
        <v>1063</v>
      </c>
      <c r="F131" s="166" t="s">
        <v>14902</v>
      </c>
      <c r="G131" s="166" t="s">
        <v>12764</v>
      </c>
      <c r="H131" s="167">
        <v>0</v>
      </c>
      <c r="I131" s="168" t="s">
        <v>14908</v>
      </c>
      <c r="J131" s="168" t="s">
        <v>12398</v>
      </c>
      <c r="K131" s="207"/>
      <c r="L131" s="207"/>
      <c r="M131" s="207"/>
      <c r="N131" s="207"/>
      <c r="O131" s="207"/>
      <c r="P131" s="169"/>
      <c r="Q131" s="208"/>
      <c r="R131" s="166" t="str">
        <f ca="1">IF(ISERROR($V131),"",OFFSET('Smelter Look-up'!$C$4,$V131-4,0)&amp;"")</f>
        <v>PT Premium Tin Indonesia</v>
      </c>
      <c r="S131" s="165" t="str">
        <f t="shared" ca="1" si="14"/>
        <v>ID</v>
      </c>
      <c r="T131" s="165" t="str">
        <f ca="1">IF(B131="","",IF(ISERROR(MATCH($J131,SorP!$B$1:$B$6261,0)),"",INDIRECT("'SorP'!$A$"&amp;MATCH($S131&amp;$J131,SorP!C:C,0))))</f>
        <v>ID-BB</v>
      </c>
      <c r="U131" s="185"/>
      <c r="V131" s="209">
        <f>IF(C131="",NA(),IF(OR(C131="Smelter not listed",C131="Smelter not yet identified"),MATCH($B131&amp;$D131,'Smelter Look-up'!$J:$J,0),MATCH($B131&amp;$C131,'Smelter Look-up'!$J:$J,0)))</f>
        <v>526</v>
      </c>
      <c r="X131" s="210">
        <f t="shared" si="15"/>
        <v>0</v>
      </c>
      <c r="AB131" s="211" t="str">
        <f t="shared" si="16"/>
        <v>TinPT Premium Tin Indonesia</v>
      </c>
    </row>
    <row r="132" spans="1:28" s="210" customFormat="1" ht="67.5">
      <c r="A132" s="293"/>
      <c r="B132" s="166" t="s">
        <v>1088</v>
      </c>
      <c r="C132" s="170" t="s">
        <v>14872</v>
      </c>
      <c r="D132" s="213"/>
      <c r="E132" s="166" t="s">
        <v>1063</v>
      </c>
      <c r="F132" s="166" t="s">
        <v>14873</v>
      </c>
      <c r="G132" s="166" t="s">
        <v>12764</v>
      </c>
      <c r="H132" s="167">
        <v>0</v>
      </c>
      <c r="I132" s="168" t="s">
        <v>1686</v>
      </c>
      <c r="J132" s="168" t="s">
        <v>12398</v>
      </c>
      <c r="K132" s="207"/>
      <c r="L132" s="207"/>
      <c r="M132" s="207"/>
      <c r="N132" s="207"/>
      <c r="O132" s="207"/>
      <c r="P132" s="169"/>
      <c r="Q132" s="208"/>
      <c r="R132" s="166" t="str">
        <f ca="1">IF(ISERROR($V132),"",OFFSET('Smelter Look-up'!$C$4,$V132-4,0)&amp;"")</f>
        <v>PT Putera Sarana Shakti (PT PSS)</v>
      </c>
      <c r="S132" s="165" t="str">
        <f t="shared" ca="1" si="14"/>
        <v>ID</v>
      </c>
      <c r="T132" s="165" t="str">
        <f ca="1">IF(B132="","",IF(ISERROR(MATCH($J132,SorP!$B$1:$B$6261,0)),"",INDIRECT("'SorP'!$A$"&amp;MATCH($S132&amp;$J132,SorP!C:C,0))))</f>
        <v>ID-BB</v>
      </c>
      <c r="U132" s="185"/>
      <c r="V132" s="209">
        <f>IF(C132="",NA(),IF(OR(C132="Smelter not listed",C132="Smelter not yet identified"),MATCH($B132&amp;$D132,'Smelter Look-up'!$J:$J,0),MATCH($B132&amp;$C132,'Smelter Look-up'!$J:$J,0)))</f>
        <v>528</v>
      </c>
      <c r="X132" s="210">
        <f t="shared" si="15"/>
        <v>0</v>
      </c>
      <c r="AB132" s="211" t="str">
        <f t="shared" si="16"/>
        <v>TinPT Putera Sarana Shakti (PT PSS)</v>
      </c>
    </row>
    <row r="133" spans="1:28" s="210" customFormat="1" ht="27">
      <c r="A133" s="293" t="s">
        <v>744</v>
      </c>
      <c r="B133" s="166" t="s">
        <v>1088</v>
      </c>
      <c r="C133" s="170" t="s">
        <v>992</v>
      </c>
      <c r="D133" s="213"/>
      <c r="E133" s="166" t="s">
        <v>840</v>
      </c>
      <c r="F133" s="166" t="s">
        <v>744</v>
      </c>
      <c r="G133" s="166" t="s">
        <v>12764</v>
      </c>
      <c r="H133" s="167">
        <v>0</v>
      </c>
      <c r="I133" s="168" t="s">
        <v>1702</v>
      </c>
      <c r="J133" s="168" t="s">
        <v>8699</v>
      </c>
      <c r="K133" s="207"/>
      <c r="L133" s="207"/>
      <c r="M133" s="207"/>
      <c r="N133" s="207"/>
      <c r="O133" s="207"/>
      <c r="P133" s="169"/>
      <c r="Q133" s="208"/>
      <c r="R133" s="166" t="str">
        <f ca="1">IF(ISERROR($V133),"",OFFSET('Smelter Look-up'!$C$4,$V133-4,0)&amp;"")</f>
        <v>Minsur</v>
      </c>
      <c r="S133" s="165" t="str">
        <f t="shared" ref="S133" ca="1" si="17">IF(B133="","",IF(ISERROR(MATCH($E133,CL,0)),"Unknown",INDIRECT("'C'!$A$"&amp;MATCH($E133,CL,0)+1)))</f>
        <v>PE</v>
      </c>
      <c r="T133" s="165" t="str">
        <f ca="1">IF(B133="","",IF(ISERROR(MATCH($J133,SorP!$B$1:$B$6261,0)),"",INDIRECT("'SorP'!$A$"&amp;MATCH($S133&amp;$J133,SorP!C:C,0))))</f>
        <v>PE-ICA</v>
      </c>
      <c r="U133" s="185"/>
      <c r="V133" s="209">
        <f>IF(C133="",NA(),IF(OR(C133="Smelter not listed",C133="Smelter not yet identified"),MATCH($B133&amp;$D133,'Smelter Look-up'!$J:$J,0),MATCH($B133&amp;$C133,'Smelter Look-up'!$J:$J,0)))</f>
        <v>503</v>
      </c>
      <c r="X133" s="210">
        <f t="shared" ref="X133" si="18">IF(AND(C133="Smelter not listed",OR(LEN(D133)=0,LEN(E133)=0)),1,0)</f>
        <v>0</v>
      </c>
      <c r="AB133" s="211" t="str">
        <f t="shared" ref="AB133" si="19">B133&amp;C133</f>
        <v>TinMinsur</v>
      </c>
    </row>
    <row r="134" spans="1:28" s="210" customFormat="1" ht="54">
      <c r="A134" s="293" t="s">
        <v>743</v>
      </c>
      <c r="B134" s="166" t="s">
        <v>1088</v>
      </c>
      <c r="C134" s="170" t="s">
        <v>991</v>
      </c>
      <c r="D134" s="213"/>
      <c r="E134" s="166" t="s">
        <v>1054</v>
      </c>
      <c r="F134" s="166" t="s">
        <v>743</v>
      </c>
      <c r="G134" s="166" t="s">
        <v>12764</v>
      </c>
      <c r="H134" s="167">
        <v>0</v>
      </c>
      <c r="I134" s="168" t="s">
        <v>15916</v>
      </c>
      <c r="J134" s="168" t="s">
        <v>1610</v>
      </c>
      <c r="K134" s="207"/>
      <c r="L134" s="207"/>
      <c r="M134" s="207"/>
      <c r="N134" s="207"/>
      <c r="O134" s="207"/>
      <c r="P134" s="169"/>
      <c r="Q134" s="208"/>
      <c r="R134" s="166" t="str">
        <f ca="1">IF(ISERROR($V134),"",OFFSET('Smelter Look-up'!$C$4,$V134-4,0)&amp;"")</f>
        <v>Mineracao Taboca S.A.</v>
      </c>
      <c r="S134" s="165" t="str">
        <f t="shared" ref="S134:S165" ca="1" si="20">IF(B134="","",IF(ISERROR(MATCH($E134,CL,0)),"Unknown",INDIRECT("'C'!$A$"&amp;MATCH($E134,CL,0)+1)))</f>
        <v>BR</v>
      </c>
      <c r="T134" s="165" t="str">
        <f ca="1">IF(B134="","",IF(ISERROR(MATCH($J134,SorP!$B$1:$B$6261,0)),"",INDIRECT("'SorP'!$A$"&amp;MATCH($S134&amp;$J134,SorP!C:C,0))))</f>
        <v>BR-SP</v>
      </c>
      <c r="U134" s="185"/>
      <c r="V134" s="209">
        <f>IF(C134="",NA(),IF(OR(C134="Smelter not listed",C134="Smelter not yet identified"),MATCH($B134&amp;$D134,'Smelter Look-up'!$J:$J,0),MATCH($B134&amp;$C134,'Smelter Look-up'!$J:$J,0)))</f>
        <v>499</v>
      </c>
      <c r="X134" s="210">
        <f t="shared" ref="X134:X165" si="21">IF(AND(C134="Smelter not listed",OR(LEN(D134)=0,LEN(E134)=0)),1,0)</f>
        <v>0</v>
      </c>
      <c r="AB134" s="211" t="str">
        <f t="shared" ref="AB134:AB165" si="22">B134&amp;C134</f>
        <v>TinMineração Taboca S.A.</v>
      </c>
    </row>
    <row r="135" spans="1:28" s="210" customFormat="1" ht="54">
      <c r="A135" s="293" t="s">
        <v>1728</v>
      </c>
      <c r="B135" s="166" t="s">
        <v>1088</v>
      </c>
      <c r="C135" s="170" t="s">
        <v>12472</v>
      </c>
      <c r="D135" s="213"/>
      <c r="E135" s="166" t="s">
        <v>1053</v>
      </c>
      <c r="F135" s="166" t="s">
        <v>1728</v>
      </c>
      <c r="G135" s="166" t="s">
        <v>12764</v>
      </c>
      <c r="H135" s="167">
        <v>0</v>
      </c>
      <c r="I135" s="168" t="s">
        <v>1729</v>
      </c>
      <c r="J135" s="168" t="s">
        <v>3031</v>
      </c>
      <c r="K135" s="207"/>
      <c r="L135" s="207"/>
      <c r="M135" s="207"/>
      <c r="N135" s="207"/>
      <c r="O135" s="207"/>
      <c r="P135" s="169"/>
      <c r="Q135" s="208"/>
      <c r="R135" s="166" t="str">
        <f ca="1">IF(ISERROR($V135),"",OFFSET('Smelter Look-up'!$C$4,$V135-4,0)&amp;"")</f>
        <v>Aurubis Beerse</v>
      </c>
      <c r="S135" s="165" t="str">
        <f t="shared" ca="1" si="20"/>
        <v>BE</v>
      </c>
      <c r="T135" s="165" t="str">
        <f ca="1">IF(B135="","",IF(ISERROR(MATCH($J135,SorP!$B$1:$B$6261,0)),"",INDIRECT("'SorP'!$A$"&amp;MATCH($S135&amp;$J135,SorP!C:C,0))))</f>
        <v>BE-VAN</v>
      </c>
      <c r="U135" s="185"/>
      <c r="V135" s="209">
        <f>IF(C135="",NA(),IF(OR(C135="Smelter not listed",C135="Smelter not yet identified"),MATCH($B135&amp;$D135,'Smelter Look-up'!$J:$J,0),MATCH($B135&amp;$C135,'Smelter Look-up'!$J:$J,0)))</f>
        <v>496</v>
      </c>
      <c r="X135" s="210">
        <f t="shared" si="21"/>
        <v>0</v>
      </c>
      <c r="AB135" s="211" t="str">
        <f t="shared" si="22"/>
        <v>TinMetallo Belgium N.V.</v>
      </c>
    </row>
    <row r="136" spans="1:28" s="210" customFormat="1" ht="27">
      <c r="A136" s="293" t="s">
        <v>744</v>
      </c>
      <c r="B136" s="166" t="s">
        <v>1088</v>
      </c>
      <c r="C136" s="170" t="s">
        <v>992</v>
      </c>
      <c r="D136" s="213"/>
      <c r="E136" s="166" t="s">
        <v>840</v>
      </c>
      <c r="F136" s="166" t="s">
        <v>744</v>
      </c>
      <c r="G136" s="166" t="s">
        <v>12764</v>
      </c>
      <c r="H136" s="167">
        <v>0</v>
      </c>
      <c r="I136" s="168" t="s">
        <v>1702</v>
      </c>
      <c r="J136" s="168" t="s">
        <v>8699</v>
      </c>
      <c r="K136" s="207"/>
      <c r="L136" s="207"/>
      <c r="M136" s="207"/>
      <c r="N136" s="207"/>
      <c r="O136" s="207"/>
      <c r="P136" s="169"/>
      <c r="Q136" s="208"/>
      <c r="R136" s="166" t="str">
        <f ca="1">IF(ISERROR($V136),"",OFFSET('Smelter Look-up'!$C$4,$V136-4,0)&amp;"")</f>
        <v>Minsur</v>
      </c>
      <c r="S136" s="165" t="str">
        <f t="shared" ca="1" si="20"/>
        <v>PE</v>
      </c>
      <c r="T136" s="165" t="str">
        <f ca="1">IF(B136="","",IF(ISERROR(MATCH($J136,SorP!$B$1:$B$6261,0)),"",INDIRECT("'SorP'!$A$"&amp;MATCH($S136&amp;$J136,SorP!C:C,0))))</f>
        <v>PE-ICA</v>
      </c>
      <c r="U136" s="185"/>
      <c r="V136" s="209">
        <f>IF(C136="",NA(),IF(OR(C136="Smelter not listed",C136="Smelter not yet identified"),MATCH($B136&amp;$D136,'Smelter Look-up'!$J:$J,0),MATCH($B136&amp;$C136,'Smelter Look-up'!$J:$J,0)))</f>
        <v>503</v>
      </c>
      <c r="X136" s="210">
        <f t="shared" si="21"/>
        <v>0</v>
      </c>
      <c r="AB136" s="211" t="str">
        <f t="shared" si="22"/>
        <v>TinMinsur</v>
      </c>
    </row>
    <row r="137" spans="1:28" s="210" customFormat="1" ht="81">
      <c r="A137" s="293" t="s">
        <v>15890</v>
      </c>
      <c r="B137" s="166" t="s">
        <v>1088</v>
      </c>
      <c r="C137" s="170" t="s">
        <v>15891</v>
      </c>
      <c r="D137" s="213"/>
      <c r="E137" s="166" t="s">
        <v>1073</v>
      </c>
      <c r="F137" s="166" t="s">
        <v>15890</v>
      </c>
      <c r="G137" s="166" t="s">
        <v>12764</v>
      </c>
      <c r="H137" s="167"/>
      <c r="I137" s="168" t="s">
        <v>15892</v>
      </c>
      <c r="J137" s="168" t="s">
        <v>8321</v>
      </c>
      <c r="K137" s="207"/>
      <c r="L137" s="207"/>
      <c r="M137" s="207"/>
      <c r="N137" s="207"/>
      <c r="O137" s="207"/>
      <c r="P137" s="169"/>
      <c r="Q137" s="208"/>
      <c r="R137" s="166" t="str">
        <f ca="1">IF(ISERROR($V137),"",OFFSET('Smelter Look-up'!$C$4,$V137-4,0)&amp;"")</f>
        <v/>
      </c>
      <c r="S137" s="165" t="str">
        <f t="shared" ca="1" si="20"/>
        <v>MY</v>
      </c>
      <c r="T137" s="165" t="str">
        <f ca="1">IF(B137="","",IF(ISERROR(MATCH($J137,SorP!$B$1:$B$6261,0)),"",INDIRECT("'SorP'!$A$"&amp;MATCH($S137&amp;$J137,SorP!C:C,0))))</f>
        <v>MY-07</v>
      </c>
      <c r="U137" s="185"/>
      <c r="V137" s="209" t="e">
        <f>IF(C137="",NA(),IF(OR(C137="Smelter not listed",C137="Smelter not yet identified"),MATCH($B137&amp;$D137,'Smelter Look-up'!$J:$J,0),MATCH($B137&amp;$C137,'Smelter Look-up'!$J:$J,0)))</f>
        <v>#N/A</v>
      </c>
      <c r="X137" s="210">
        <f t="shared" si="21"/>
        <v>0</v>
      </c>
      <c r="AB137" s="211" t="str">
        <f t="shared" si="22"/>
        <v>TinMalaysia Smelting Corporation (MSC)</v>
      </c>
    </row>
    <row r="138" spans="1:28" s="210" customFormat="1" ht="27">
      <c r="A138" s="293" t="s">
        <v>753</v>
      </c>
      <c r="B138" s="166" t="s">
        <v>1088</v>
      </c>
      <c r="C138" s="170" t="s">
        <v>989</v>
      </c>
      <c r="D138" s="213"/>
      <c r="E138" s="166" t="s">
        <v>848</v>
      </c>
      <c r="F138" s="166" t="s">
        <v>753</v>
      </c>
      <c r="G138" s="166" t="s">
        <v>12764</v>
      </c>
      <c r="H138" s="167"/>
      <c r="I138" s="168" t="s">
        <v>1711</v>
      </c>
      <c r="J138" s="168" t="s">
        <v>1712</v>
      </c>
      <c r="K138" s="207"/>
      <c r="L138" s="207"/>
      <c r="M138" s="207"/>
      <c r="N138" s="207"/>
      <c r="O138" s="207"/>
      <c r="P138" s="169"/>
      <c r="Q138" s="208"/>
      <c r="R138" s="166" t="str">
        <f ca="1">IF(ISERROR($V138),"",OFFSET('Smelter Look-up'!$C$4,$V138-4,0)&amp;"")</f>
        <v>Thaisarco</v>
      </c>
      <c r="S138" s="165" t="str">
        <f t="shared" ca="1" si="20"/>
        <v>TH</v>
      </c>
      <c r="T138" s="165" t="str">
        <f ca="1">IF(B138="","",IF(ISERROR(MATCH($J138,SorP!$B$1:$B$6261,0)),"",INDIRECT("'SorP'!$A$"&amp;MATCH($S138&amp;$J138,SorP!C:C,0))))</f>
        <v>TH-83</v>
      </c>
      <c r="U138" s="185"/>
      <c r="V138" s="209">
        <f>IF(C138="",NA(),IF(OR(C138="Smelter not listed",C138="Smelter not yet identified"),MATCH($B138&amp;$D138,'Smelter Look-up'!$J:$J,0),MATCH($B138&amp;$C138,'Smelter Look-up'!$J:$J,0)))</f>
        <v>543</v>
      </c>
      <c r="X138" s="210">
        <f t="shared" si="21"/>
        <v>0</v>
      </c>
      <c r="AB138" s="211" t="str">
        <f t="shared" si="22"/>
        <v>TinThaisarco</v>
      </c>
    </row>
    <row r="139" spans="1:28" s="210" customFormat="1" ht="81">
      <c r="A139" s="293" t="s">
        <v>754</v>
      </c>
      <c r="B139" s="166" t="s">
        <v>1088</v>
      </c>
      <c r="C139" s="170" t="s">
        <v>15932</v>
      </c>
      <c r="D139" s="213"/>
      <c r="E139" s="166" t="s">
        <v>1054</v>
      </c>
      <c r="F139" s="166" t="s">
        <v>754</v>
      </c>
      <c r="G139" s="166" t="s">
        <v>12764</v>
      </c>
      <c r="H139" s="167"/>
      <c r="I139" s="168" t="s">
        <v>1685</v>
      </c>
      <c r="J139" s="168" t="s">
        <v>15933</v>
      </c>
      <c r="K139" s="207"/>
      <c r="L139" s="207"/>
      <c r="M139" s="207"/>
      <c r="N139" s="207"/>
      <c r="O139" s="207"/>
      <c r="P139" s="169"/>
      <c r="Q139" s="208"/>
      <c r="R139" s="166" t="str">
        <f ca="1">IF(ISERROR($V139),"",OFFSET('Smelter Look-up'!$C$4,$V139-4,0)&amp;"")</f>
        <v/>
      </c>
      <c r="S139" s="165" t="str">
        <f t="shared" ca="1" si="20"/>
        <v>BR</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si="21"/>
        <v>0</v>
      </c>
      <c r="AB139" s="211" t="str">
        <f t="shared" si="22"/>
        <v>TinWhite Solder Metalurgia e Mineracao Ltda</v>
      </c>
    </row>
    <row r="140" spans="1:28" s="210" customFormat="1" ht="54">
      <c r="A140" s="293" t="s">
        <v>767</v>
      </c>
      <c r="B140" s="166" t="s">
        <v>1088</v>
      </c>
      <c r="C140" s="170" t="s">
        <v>15934</v>
      </c>
      <c r="D140" s="213"/>
      <c r="E140" s="166" t="s">
        <v>1063</v>
      </c>
      <c r="F140" s="166" t="s">
        <v>767</v>
      </c>
      <c r="G140" s="166" t="s">
        <v>12764</v>
      </c>
      <c r="H140" s="167"/>
      <c r="I140" s="168" t="s">
        <v>1708</v>
      </c>
      <c r="J140" s="168" t="s">
        <v>15935</v>
      </c>
      <c r="K140" s="207"/>
      <c r="L140" s="207"/>
      <c r="M140" s="207"/>
      <c r="N140" s="207"/>
      <c r="O140" s="207"/>
      <c r="P140" s="169"/>
      <c r="Q140" s="208"/>
      <c r="R140" s="166" t="str">
        <f ca="1">IF(ISERROR($V140),"",OFFSET('Smelter Look-up'!$C$4,$V140-4,0)&amp;"")</f>
        <v/>
      </c>
      <c r="S140" s="165" t="str">
        <f t="shared" ca="1" si="20"/>
        <v>ID</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si="21"/>
        <v>0</v>
      </c>
      <c r="AB140" s="211" t="str">
        <f t="shared" si="22"/>
        <v>TinPT Timah Tbk Kurdur</v>
      </c>
    </row>
    <row r="141" spans="1:28" s="210" customFormat="1" ht="67.5">
      <c r="A141" s="293" t="s">
        <v>1356</v>
      </c>
      <c r="B141" s="166" t="s">
        <v>1088</v>
      </c>
      <c r="C141" s="170" t="s">
        <v>1355</v>
      </c>
      <c r="D141" s="213"/>
      <c r="E141" s="166" t="s">
        <v>1063</v>
      </c>
      <c r="F141" s="166" t="s">
        <v>1356</v>
      </c>
      <c r="G141" s="166" t="s">
        <v>12764</v>
      </c>
      <c r="H141" s="167"/>
      <c r="I141" s="168" t="s">
        <v>1686</v>
      </c>
      <c r="J141" s="168" t="s">
        <v>12398</v>
      </c>
      <c r="K141" s="207"/>
      <c r="L141" s="207"/>
      <c r="M141" s="207"/>
      <c r="N141" s="207"/>
      <c r="O141" s="207"/>
      <c r="P141" s="169"/>
      <c r="Q141" s="208"/>
      <c r="R141" s="166" t="str">
        <f ca="1">IF(ISERROR($V141),"",OFFSET('Smelter Look-up'!$C$4,$V141-4,0)&amp;"")</f>
        <v>PT ATD Makmur Mandiri Jaya</v>
      </c>
      <c r="S141" s="165" t="str">
        <f t="shared" ca="1" si="20"/>
        <v>ID</v>
      </c>
      <c r="T141" s="165" t="str">
        <f ca="1">IF(B141="","",IF(ISERROR(MATCH($J141,SorP!$B$1:$B$6261,0)),"",INDIRECT("'SorP'!$A$"&amp;MATCH($S141&amp;$J141,SorP!C:C,0))))</f>
        <v>ID-BB</v>
      </c>
      <c r="U141" s="185"/>
      <c r="V141" s="209">
        <f>IF(C141="",NA(),IF(OR(C141="Smelter not listed",C141="Smelter not yet identified"),MATCH($B141&amp;$D141,'Smelter Look-up'!$J:$J,0),MATCH($B141&amp;$C141,'Smelter Look-up'!$J:$J,0)))</f>
        <v>520</v>
      </c>
      <c r="X141" s="210">
        <f t="shared" si="21"/>
        <v>0</v>
      </c>
      <c r="AB141" s="211" t="str">
        <f t="shared" si="22"/>
        <v>TinPT ATD Makmur Mandiri Jaya</v>
      </c>
    </row>
    <row r="142" spans="1:28" s="210" customFormat="1" ht="54">
      <c r="A142" s="293" t="s">
        <v>750</v>
      </c>
      <c r="B142" s="166" t="s">
        <v>1088</v>
      </c>
      <c r="C142" s="170" t="s">
        <v>13288</v>
      </c>
      <c r="D142" s="213"/>
      <c r="E142" s="166" t="s">
        <v>1063</v>
      </c>
      <c r="F142" s="166" t="s">
        <v>750</v>
      </c>
      <c r="G142" s="166" t="s">
        <v>12764</v>
      </c>
      <c r="H142" s="167"/>
      <c r="I142" s="168" t="s">
        <v>1710</v>
      </c>
      <c r="J142" s="168" t="s">
        <v>12398</v>
      </c>
      <c r="K142" s="207"/>
      <c r="L142" s="207"/>
      <c r="M142" s="207"/>
      <c r="N142" s="207"/>
      <c r="O142" s="207"/>
      <c r="P142" s="169"/>
      <c r="Q142" s="208"/>
      <c r="R142" s="166" t="str">
        <f ca="1">IF(ISERROR($V142),"",OFFSET('Smelter Look-up'!$C$4,$V142-4,0)&amp;"")</f>
        <v>PT Timah Tbk Mentok</v>
      </c>
      <c r="S142" s="165" t="str">
        <f t="shared" ca="1" si="20"/>
        <v>ID</v>
      </c>
      <c r="T142" s="165" t="str">
        <f ca="1">IF(B142="","",IF(ISERROR(MATCH($J142,SorP!$B$1:$B$6261,0)),"",INDIRECT("'SorP'!$A$"&amp;MATCH($S142&amp;$J142,SorP!C:C,0))))</f>
        <v>ID-BB</v>
      </c>
      <c r="U142" s="185"/>
      <c r="V142" s="209">
        <f>IF(C142="",NA(),IF(OR(C142="Smelter not listed",C142="Smelter not yet identified"),MATCH($B142&amp;$D142,'Smelter Look-up'!$J:$J,0),MATCH($B142&amp;$C142,'Smelter Look-up'!$J:$J,0)))</f>
        <v>532</v>
      </c>
      <c r="X142" s="210">
        <f t="shared" si="21"/>
        <v>0</v>
      </c>
      <c r="AB142" s="211" t="str">
        <f t="shared" si="22"/>
        <v>TinPT Timah Tbk Mentok</v>
      </c>
    </row>
    <row r="143" spans="1:28" s="210" customFormat="1" ht="40.5">
      <c r="A143" s="165" t="s">
        <v>1728</v>
      </c>
      <c r="B143" s="166" t="s">
        <v>1088</v>
      </c>
      <c r="C143" s="170" t="s">
        <v>15936</v>
      </c>
      <c r="D143" s="213"/>
      <c r="E143" s="166" t="s">
        <v>1053</v>
      </c>
      <c r="F143" s="166" t="s">
        <v>1728</v>
      </c>
      <c r="G143" s="166" t="s">
        <v>12764</v>
      </c>
      <c r="H143" s="167"/>
      <c r="I143" s="168" t="s">
        <v>1729</v>
      </c>
      <c r="J143" s="168" t="s">
        <v>3031</v>
      </c>
      <c r="K143" s="207"/>
      <c r="L143" s="207"/>
      <c r="M143" s="207"/>
      <c r="N143" s="207"/>
      <c r="O143" s="207"/>
      <c r="P143" s="169"/>
      <c r="Q143" s="208"/>
      <c r="R143" s="166" t="str">
        <f ca="1">IF(ISERROR($V143),"",OFFSET('Smelter Look-up'!$C$4,$V143-4,0)&amp;"")</f>
        <v/>
      </c>
      <c r="S143" s="165" t="str">
        <f t="shared" ca="1" si="20"/>
        <v>BE</v>
      </c>
      <c r="T143" s="165" t="str">
        <f ca="1">IF(B143="","",IF(ISERROR(MATCH($J143,SorP!$B$1:$B$6261,0)),"",INDIRECT("'SorP'!$A$"&amp;MATCH($S143&amp;$J143,SorP!C:C,0))))</f>
        <v>BE-VAN</v>
      </c>
      <c r="U143" s="185"/>
      <c r="V143" s="209" t="e">
        <f>IF(C143="",NA(),IF(OR(C143="Smelter not listed",C143="Smelter not yet identified"),MATCH($B143&amp;$D143,'Smelter Look-up'!$J:$J,0),MATCH($B143&amp;$C143,'Smelter Look-up'!$J:$J,0)))</f>
        <v>#N/A</v>
      </c>
      <c r="X143" s="210">
        <f t="shared" si="21"/>
        <v>0</v>
      </c>
      <c r="AB143" s="211" t="str">
        <f t="shared" si="22"/>
        <v>TinAurubis Beersa</v>
      </c>
    </row>
    <row r="144" spans="1:28" s="210" customFormat="1" ht="27">
      <c r="A144" s="165" t="s">
        <v>736</v>
      </c>
      <c r="B144" s="166" t="s">
        <v>1088</v>
      </c>
      <c r="C144" s="170" t="s">
        <v>803</v>
      </c>
      <c r="D144" s="213"/>
      <c r="E144" s="166" t="s">
        <v>15937</v>
      </c>
      <c r="F144" s="166" t="s">
        <v>736</v>
      </c>
      <c r="G144" s="166" t="s">
        <v>12764</v>
      </c>
      <c r="H144" s="167"/>
      <c r="I144" s="168" t="s">
        <v>1688</v>
      </c>
      <c r="J144" s="168" t="s">
        <v>1688</v>
      </c>
      <c r="K144" s="207"/>
      <c r="L144" s="207"/>
      <c r="M144" s="207"/>
      <c r="N144" s="207"/>
      <c r="O144" s="207"/>
      <c r="P144" s="169"/>
      <c r="Q144" s="208"/>
      <c r="R144" s="166" t="str">
        <f ca="1">IF(ISERROR($V144),"",OFFSET('Smelter Look-up'!$C$4,$V144-4,0)&amp;"")</f>
        <v>EM Vinto</v>
      </c>
      <c r="S144" s="165" t="str">
        <f t="shared" ca="1" si="20"/>
        <v>Unknown</v>
      </c>
      <c r="T144" s="165" t="e">
        <f ca="1">IF(B144="","",IF(ISERROR(MATCH($J144,SorP!$B$1:$B$6261,0)),"",INDIRECT("'SorP'!$A$"&amp;MATCH($S144&amp;$J144,SorP!C:C,0))))</f>
        <v>#N/A</v>
      </c>
      <c r="U144" s="185"/>
      <c r="V144" s="209">
        <f>IF(C144="",NA(),IF(OR(C144="Smelter not listed",C144="Smelter not yet identified"),MATCH($B144&amp;$D144,'Smelter Look-up'!$J:$J,0),MATCH($B144&amp;$C144,'Smelter Look-up'!$J:$J,0)))</f>
        <v>453</v>
      </c>
      <c r="X144" s="210">
        <f t="shared" si="21"/>
        <v>0</v>
      </c>
      <c r="AB144" s="211" t="str">
        <f t="shared" si="22"/>
        <v>TinEM Vinto</v>
      </c>
    </row>
    <row r="145" spans="1:28" s="210" customFormat="1" ht="40.5">
      <c r="A145" s="165" t="s">
        <v>13348</v>
      </c>
      <c r="B145" s="166" t="s">
        <v>1088</v>
      </c>
      <c r="C145" s="170" t="s">
        <v>15938</v>
      </c>
      <c r="D145" s="213"/>
      <c r="E145" s="166" t="s">
        <v>12638</v>
      </c>
      <c r="F145" s="166" t="s">
        <v>13348</v>
      </c>
      <c r="G145" s="166" t="s">
        <v>12764</v>
      </c>
      <c r="H145" s="167"/>
      <c r="I145" s="168" t="s">
        <v>15939</v>
      </c>
      <c r="J145" s="168" t="s">
        <v>9642</v>
      </c>
      <c r="K145" s="207"/>
      <c r="L145" s="207"/>
      <c r="M145" s="207"/>
      <c r="N145" s="207"/>
      <c r="O145" s="207"/>
      <c r="P145" s="169"/>
      <c r="Q145" s="208"/>
      <c r="R145" s="166" t="str">
        <f ca="1">IF(ISERROR($V145),"",OFFSET('Smelter Look-up'!$C$4,$V145-4,0)&amp;"")</f>
        <v/>
      </c>
      <c r="S145" s="165" t="str">
        <f t="shared" ca="1" si="20"/>
        <v>RW</v>
      </c>
      <c r="T145" s="165" t="str">
        <f ca="1">IF(B145="","",IF(ISERROR(MATCH($J145,SorP!$B$1:$B$6261,0)),"",INDIRECT("'SorP'!$A$"&amp;MATCH($S145&amp;$J145,SorP!C:C,0))))</f>
        <v>RW-01</v>
      </c>
      <c r="U145" s="185"/>
      <c r="V145" s="209" t="e">
        <f>IF(C145="",NA(),IF(OR(C145="Smelter not listed",C145="Smelter not yet identified"),MATCH($B145&amp;$D145,'Smelter Look-up'!$J:$J,0),MATCH($B145&amp;$C145,'Smelter Look-up'!$J:$J,0)))</f>
        <v>#N/A</v>
      </c>
      <c r="X145" s="210">
        <f t="shared" si="21"/>
        <v>0</v>
      </c>
      <c r="AB145" s="211" t="str">
        <f t="shared" si="22"/>
        <v>TinLuna Smelter, Ltd</v>
      </c>
    </row>
    <row r="146" spans="1:28" s="210" customFormat="1" ht="27">
      <c r="A146" s="165" t="s">
        <v>744</v>
      </c>
      <c r="B146" s="166" t="s">
        <v>1088</v>
      </c>
      <c r="C146" s="170" t="s">
        <v>992</v>
      </c>
      <c r="D146" s="213"/>
      <c r="E146" s="166" t="s">
        <v>840</v>
      </c>
      <c r="F146" s="166" t="s">
        <v>744</v>
      </c>
      <c r="G146" s="166" t="s">
        <v>12764</v>
      </c>
      <c r="H146" s="167"/>
      <c r="I146" s="168" t="s">
        <v>1702</v>
      </c>
      <c r="J146" s="168" t="s">
        <v>8699</v>
      </c>
      <c r="K146" s="207"/>
      <c r="L146" s="207"/>
      <c r="M146" s="207"/>
      <c r="N146" s="207"/>
      <c r="O146" s="207"/>
      <c r="P146" s="169"/>
      <c r="Q146" s="208"/>
      <c r="R146" s="166" t="str">
        <f ca="1">IF(ISERROR($V146),"",OFFSET('Smelter Look-up'!$C$4,$V146-4,0)&amp;"")</f>
        <v>Minsur</v>
      </c>
      <c r="S146" s="165" t="str">
        <f t="shared" ca="1" si="20"/>
        <v>PE</v>
      </c>
      <c r="T146" s="165" t="str">
        <f ca="1">IF(B146="","",IF(ISERROR(MATCH($J146,SorP!$B$1:$B$6261,0)),"",INDIRECT("'SorP'!$A$"&amp;MATCH($S146&amp;$J146,SorP!C:C,0))))</f>
        <v>PE-ICA</v>
      </c>
      <c r="U146" s="185"/>
      <c r="V146" s="209">
        <f>IF(C146="",NA(),IF(OR(C146="Smelter not listed",C146="Smelter not yet identified"),MATCH($B146&amp;$D146,'Smelter Look-up'!$J:$J,0),MATCH($B146&amp;$C146,'Smelter Look-up'!$J:$J,0)))</f>
        <v>503</v>
      </c>
      <c r="X146" s="210">
        <f t="shared" si="21"/>
        <v>0</v>
      </c>
      <c r="AB146" s="211" t="str">
        <f t="shared" si="22"/>
        <v>TinMinsur</v>
      </c>
    </row>
    <row r="147" spans="1:28" s="210" customFormat="1" ht="108">
      <c r="A147" s="165" t="s">
        <v>1728</v>
      </c>
      <c r="B147" s="166" t="s">
        <v>1088</v>
      </c>
      <c r="C147" s="170" t="s">
        <v>15940</v>
      </c>
      <c r="D147" s="213"/>
      <c r="E147" s="166" t="s">
        <v>1053</v>
      </c>
      <c r="F147" s="166" t="s">
        <v>1728</v>
      </c>
      <c r="G147" s="166" t="s">
        <v>12764</v>
      </c>
      <c r="H147" s="167"/>
      <c r="I147" s="168" t="s">
        <v>1729</v>
      </c>
      <c r="J147" s="168" t="s">
        <v>3031</v>
      </c>
      <c r="K147" s="207"/>
      <c r="L147" s="207"/>
      <c r="M147" s="207"/>
      <c r="N147" s="207"/>
      <c r="O147" s="207"/>
      <c r="P147" s="169"/>
      <c r="Q147" s="208"/>
      <c r="R147" s="166" t="str">
        <f ca="1">IF(ISERROR($V147),"",OFFSET('Smelter Look-up'!$C$4,$V147-4,0)&amp;"")</f>
        <v>PT Timah Tbk Mentok</v>
      </c>
      <c r="S147" s="165" t="str">
        <f t="shared" ca="1" si="20"/>
        <v>BE</v>
      </c>
      <c r="T147" s="165" t="str">
        <f ca="1">IF(B147="","",IF(ISERROR(MATCH($J147,SorP!$B$1:$B$6261,0)),"",INDIRECT("'SorP'!$A$"&amp;MATCH($S147&amp;$J147,SorP!C:C,0))))</f>
        <v>BE-VAN</v>
      </c>
      <c r="U147" s="185"/>
      <c r="V147" s="209">
        <f>IF(C147="",NA(),IF(OR(C147="Smelter not listed",C147="Smelter not yet identified"),MATCH($B147&amp;$D147,'Smelter Look-up'!$J:$J,0),MATCH($B147&amp;$C147,'Smelter Look-up'!$J:$J,0)))</f>
        <v>479</v>
      </c>
      <c r="X147" s="210">
        <f t="shared" si="21"/>
        <v>0</v>
      </c>
      <c r="AB147" s="211" t="str">
        <f t="shared" si="22"/>
        <v>TinIndonesian State Tin Corporation Mentok Smelter</v>
      </c>
    </row>
    <row r="148" spans="1:28" s="210" customFormat="1" ht="121.5">
      <c r="A148" s="165" t="s">
        <v>1728</v>
      </c>
      <c r="B148" s="166" t="s">
        <v>1088</v>
      </c>
      <c r="C148" s="170" t="s">
        <v>2234</v>
      </c>
      <c r="D148" s="213"/>
      <c r="E148" s="166" t="s">
        <v>1053</v>
      </c>
      <c r="F148" s="166" t="s">
        <v>1728</v>
      </c>
      <c r="G148" s="166" t="s">
        <v>15941</v>
      </c>
      <c r="H148" s="167"/>
      <c r="I148" s="168" t="s">
        <v>1729</v>
      </c>
      <c r="J148" s="168" t="s">
        <v>3031</v>
      </c>
      <c r="K148" s="207"/>
      <c r="L148" s="207"/>
      <c r="M148" s="207"/>
      <c r="N148" s="207"/>
      <c r="O148" s="207"/>
      <c r="P148" s="169"/>
      <c r="Q148" s="208"/>
      <c r="R148" s="166" t="str">
        <f ca="1">IF(ISERROR($V148),"",OFFSET('Smelter Look-up'!$C$4,$V148-4,0)&amp;"")</f>
        <v>PT Timah Tbk Mentok</v>
      </c>
      <c r="S148" s="165" t="str">
        <f t="shared" ca="1" si="20"/>
        <v>BE</v>
      </c>
      <c r="T148" s="165" t="str">
        <f ca="1">IF(B148="","",IF(ISERROR(MATCH($J148,SorP!$B$1:$B$6261,0)),"",INDIRECT("'SorP'!$A$"&amp;MATCH($S148&amp;$J148,SorP!C:C,0))))</f>
        <v>BE-VAN</v>
      </c>
      <c r="U148" s="185"/>
      <c r="V148" s="209">
        <f>IF(C148="",NA(),IF(OR(C148="Smelter not listed",C148="Smelter not yet identified"),MATCH($B148&amp;$D148,'Smelter Look-up'!$J:$J,0),MATCH($B148&amp;$C148,'Smelter Look-up'!$J:$J,0)))</f>
        <v>479</v>
      </c>
      <c r="X148" s="210">
        <f t="shared" si="21"/>
        <v>0</v>
      </c>
      <c r="AB148" s="211" t="str">
        <f t="shared" si="22"/>
        <v>TinINDONESIAN STATE TIN CORPORATION MENTOK SMELTER</v>
      </c>
    </row>
    <row r="149" spans="1:28" s="210" customFormat="1" ht="51" customHeight="1">
      <c r="A149" s="293"/>
      <c r="B149" s="166" t="s">
        <v>1088</v>
      </c>
      <c r="C149" s="170" t="s">
        <v>992</v>
      </c>
      <c r="D149" s="213"/>
      <c r="E149" s="166" t="s">
        <v>840</v>
      </c>
      <c r="F149" s="166" t="s">
        <v>744</v>
      </c>
      <c r="G149" s="166" t="s">
        <v>12764</v>
      </c>
      <c r="H149" s="167">
        <v>0</v>
      </c>
      <c r="I149" s="168" t="s">
        <v>1702</v>
      </c>
      <c r="J149" s="168" t="s">
        <v>8699</v>
      </c>
      <c r="K149" s="207"/>
      <c r="L149" s="207"/>
      <c r="M149" s="207"/>
      <c r="N149" s="207"/>
      <c r="O149" s="207"/>
      <c r="P149" s="169"/>
      <c r="Q149" s="208"/>
      <c r="R149" s="166" t="str">
        <f ca="1">IF(ISERROR($V149),"",OFFSET('Smelter Look-up'!$C$4,$V149-4,0)&amp;"")</f>
        <v>Minsur</v>
      </c>
      <c r="S149" s="165" t="str">
        <f t="shared" ca="1" si="20"/>
        <v>PE</v>
      </c>
      <c r="T149" s="165" t="str">
        <f ca="1">IF(B149="","",IF(ISERROR(MATCH($J149,SorP!$B$1:$B$6261,0)),"",INDIRECT("'SorP'!$A$"&amp;MATCH($S149&amp;$J149,SorP!C:C,0))))</f>
        <v>PE-ICA</v>
      </c>
      <c r="U149" s="185"/>
      <c r="V149" s="209">
        <f>IF(C149="",NA(),IF(OR(C149="Smelter not listed",C149="Smelter not yet identified"),MATCH($B149&amp;$D149,'Smelter Look-up'!$J:$J,0),MATCH($B149&amp;$C149,'Smelter Look-up'!$J:$J,0)))</f>
        <v>503</v>
      </c>
      <c r="X149" s="210">
        <f t="shared" si="21"/>
        <v>0</v>
      </c>
      <c r="AB149" s="211" t="str">
        <f t="shared" si="22"/>
        <v>TinMinsur</v>
      </c>
    </row>
    <row r="150" spans="1:28" s="210" customFormat="1" ht="51" customHeight="1">
      <c r="A150" s="293"/>
      <c r="B150" s="166" t="s">
        <v>1088</v>
      </c>
      <c r="C150" s="170" t="s">
        <v>13290</v>
      </c>
      <c r="D150" s="213"/>
      <c r="E150" s="166" t="s">
        <v>2321</v>
      </c>
      <c r="F150" s="166" t="s">
        <v>748</v>
      </c>
      <c r="G150" s="166" t="s">
        <v>12764</v>
      </c>
      <c r="H150" s="167">
        <v>0</v>
      </c>
      <c r="I150" s="168" t="s">
        <v>1688</v>
      </c>
      <c r="J150" s="168" t="s">
        <v>1688</v>
      </c>
      <c r="K150" s="207"/>
      <c r="L150" s="207"/>
      <c r="M150" s="207"/>
      <c r="N150" s="207"/>
      <c r="O150" s="207"/>
      <c r="P150" s="169"/>
      <c r="Q150" s="208"/>
      <c r="R150" s="166" t="str">
        <f ca="1">IF(ISERROR($V150),"",OFFSET('Smelter Look-up'!$C$4,$V150-4,0)&amp;"")</f>
        <v>Operaciones Metalurgicas S.A.</v>
      </c>
      <c r="S150" s="165" t="str">
        <f t="shared" ca="1" si="20"/>
        <v>Unknown</v>
      </c>
      <c r="T150" s="165" t="e">
        <f ca="1">IF(B150="","",IF(ISERROR(MATCH($J150,SorP!$B$1:$B$6261,0)),"",INDIRECT("'SorP'!$A$"&amp;MATCH($S150&amp;$J150,SorP!C:C,0))))</f>
        <v>#N/A</v>
      </c>
      <c r="U150" s="185"/>
      <c r="V150" s="209">
        <f>IF(C150="",NA(),IF(OR(C150="Smelter not listed",C150="Smelter not yet identified"),MATCH($B150&amp;$D150,'Smelter Look-up'!$J:$J,0),MATCH($B150&amp;$C150,'Smelter Look-up'!$J:$J,0)))</f>
        <v>514</v>
      </c>
      <c r="X150" s="210">
        <f t="shared" si="21"/>
        <v>0</v>
      </c>
      <c r="AB150" s="211" t="str">
        <f t="shared" si="22"/>
        <v>TinOperaciones Metalurgicas S.A.</v>
      </c>
    </row>
    <row r="151" spans="1:28" s="210" customFormat="1" ht="51" customHeight="1">
      <c r="A151" s="293"/>
      <c r="B151" s="166" t="s">
        <v>1088</v>
      </c>
      <c r="C151" s="170" t="s">
        <v>13335</v>
      </c>
      <c r="D151" s="213"/>
      <c r="E151" s="166" t="s">
        <v>1063</v>
      </c>
      <c r="F151" s="166" t="s">
        <v>13349</v>
      </c>
      <c r="G151" s="166" t="s">
        <v>12764</v>
      </c>
      <c r="H151" s="167">
        <v>0</v>
      </c>
      <c r="I151" s="168" t="s">
        <v>14557</v>
      </c>
      <c r="J151" s="168" t="s">
        <v>12398</v>
      </c>
      <c r="K151" s="207"/>
      <c r="L151" s="207"/>
      <c r="M151" s="207"/>
      <c r="N151" s="207"/>
      <c r="O151" s="207"/>
      <c r="P151" s="169"/>
      <c r="Q151" s="208"/>
      <c r="R151" s="166" t="str">
        <f ca="1">IF(ISERROR($V151),"",OFFSET('Smelter Look-up'!$C$4,$V151-4,0)&amp;"")</f>
        <v>PT Mitra Sukses Globalindo</v>
      </c>
      <c r="S151" s="165" t="str">
        <f t="shared" ca="1" si="20"/>
        <v>ID</v>
      </c>
      <c r="T151" s="165" t="str">
        <f ca="1">IF(B151="","",IF(ISERROR(MATCH($J151,SorP!$B$1:$B$6261,0)),"",INDIRECT("'SorP'!$A$"&amp;MATCH($S151&amp;$J151,SorP!C:C,0))))</f>
        <v>ID-BB</v>
      </c>
      <c r="U151" s="185"/>
      <c r="V151" s="209">
        <f>IF(C151="",NA(),IF(OR(C151="Smelter not listed",C151="Smelter not yet identified"),MATCH($B151&amp;$D151,'Smelter Look-up'!$J:$J,0),MATCH($B151&amp;$C151,'Smelter Look-up'!$J:$J,0)))</f>
        <v>525</v>
      </c>
      <c r="X151" s="210">
        <f t="shared" si="21"/>
        <v>0</v>
      </c>
      <c r="AB151" s="211" t="str">
        <f t="shared" si="22"/>
        <v>TinPT Mitra Sukses Globalindo</v>
      </c>
    </row>
    <row r="152" spans="1:28" s="210" customFormat="1" ht="51" customHeight="1">
      <c r="A152" s="293"/>
      <c r="B152" s="166" t="s">
        <v>1088</v>
      </c>
      <c r="C152" s="170" t="s">
        <v>1355</v>
      </c>
      <c r="D152" s="213"/>
      <c r="E152" s="166" t="s">
        <v>1063</v>
      </c>
      <c r="F152" s="166" t="s">
        <v>1356</v>
      </c>
      <c r="G152" s="166" t="s">
        <v>12764</v>
      </c>
      <c r="H152" s="167">
        <v>0</v>
      </c>
      <c r="I152" s="168" t="s">
        <v>1686</v>
      </c>
      <c r="J152" s="168" t="s">
        <v>12398</v>
      </c>
      <c r="K152" s="207"/>
      <c r="L152" s="207"/>
      <c r="M152" s="207"/>
      <c r="N152" s="207"/>
      <c r="O152" s="207"/>
      <c r="P152" s="169"/>
      <c r="Q152" s="208"/>
      <c r="R152" s="166" t="str">
        <f ca="1">IF(ISERROR($V152),"",OFFSET('Smelter Look-up'!$C$4,$V152-4,0)&amp;"")</f>
        <v>PT ATD Makmur Mandiri Jaya</v>
      </c>
      <c r="S152" s="165" t="str">
        <f t="shared" ca="1" si="20"/>
        <v>ID</v>
      </c>
      <c r="T152" s="165" t="str">
        <f ca="1">IF(B152="","",IF(ISERROR(MATCH($J152,SorP!$B$1:$B$6261,0)),"",INDIRECT("'SorP'!$A$"&amp;MATCH($S152&amp;$J152,SorP!C:C,0))))</f>
        <v>ID-BB</v>
      </c>
      <c r="U152" s="185"/>
      <c r="V152" s="209">
        <f>IF(C152="",NA(),IF(OR(C152="Smelter not listed",C152="Smelter not yet identified"),MATCH($B152&amp;$D152,'Smelter Look-up'!$J:$J,0),MATCH($B152&amp;$C152,'Smelter Look-up'!$J:$J,0)))</f>
        <v>520</v>
      </c>
      <c r="X152" s="210">
        <f t="shared" si="21"/>
        <v>0</v>
      </c>
      <c r="AB152" s="211" t="str">
        <f t="shared" si="22"/>
        <v>TinPT ATD Makmur Mandiri Jaya</v>
      </c>
    </row>
    <row r="153" spans="1:28" s="210" customFormat="1" ht="25.5" customHeight="1">
      <c r="A153" s="293"/>
      <c r="B153" s="166" t="s">
        <v>1088</v>
      </c>
      <c r="C153" s="170" t="s">
        <v>607</v>
      </c>
      <c r="D153" s="213"/>
      <c r="E153" s="166" t="s">
        <v>1063</v>
      </c>
      <c r="F153" s="166" t="s">
        <v>749</v>
      </c>
      <c r="G153" s="166" t="s">
        <v>12764</v>
      </c>
      <c r="H153" s="167">
        <v>0</v>
      </c>
      <c r="I153" s="168" t="s">
        <v>1686</v>
      </c>
      <c r="J153" s="168" t="s">
        <v>12398</v>
      </c>
      <c r="K153" s="207"/>
      <c r="L153" s="207"/>
      <c r="M153" s="207"/>
      <c r="N153" s="207"/>
      <c r="O153" s="207"/>
      <c r="P153" s="169"/>
      <c r="Q153" s="208"/>
      <c r="R153" s="166" t="str">
        <f ca="1">IF(ISERROR($V153),"",OFFSET('Smelter Look-up'!$C$4,$V153-4,0)&amp;"")</f>
        <v>PT Mitra Stania Prima</v>
      </c>
      <c r="S153" s="165" t="str">
        <f t="shared" ca="1" si="20"/>
        <v>ID</v>
      </c>
      <c r="T153" s="165" t="str">
        <f ca="1">IF(B153="","",IF(ISERROR(MATCH($J153,SorP!$B$1:$B$6261,0)),"",INDIRECT("'SorP'!$A$"&amp;MATCH($S153&amp;$J153,SorP!C:C,0))))</f>
        <v>ID-BB</v>
      </c>
      <c r="U153" s="185"/>
      <c r="V153" s="209">
        <f>IF(C153="",NA(),IF(OR(C153="Smelter not listed",C153="Smelter not yet identified"),MATCH($B153&amp;$D153,'Smelter Look-up'!$J:$J,0),MATCH($B153&amp;$C153,'Smelter Look-up'!$J:$J,0)))</f>
        <v>524</v>
      </c>
      <c r="X153" s="210">
        <f t="shared" si="21"/>
        <v>0</v>
      </c>
      <c r="AB153" s="211" t="str">
        <f t="shared" si="22"/>
        <v>TinPT Mitra Stania Prima</v>
      </c>
    </row>
    <row r="154" spans="1:28" s="210" customFormat="1" ht="63.75" customHeight="1">
      <c r="A154" s="293"/>
      <c r="B154" s="166" t="s">
        <v>1088</v>
      </c>
      <c r="C154" s="170" t="s">
        <v>47</v>
      </c>
      <c r="D154" s="213"/>
      <c r="E154" s="166" t="s">
        <v>1054</v>
      </c>
      <c r="F154" s="166" t="s">
        <v>754</v>
      </c>
      <c r="G154" s="166" t="s">
        <v>12764</v>
      </c>
      <c r="H154" s="167">
        <v>0</v>
      </c>
      <c r="I154" s="168" t="s">
        <v>1685</v>
      </c>
      <c r="J154" s="168" t="s">
        <v>1689</v>
      </c>
      <c r="K154" s="207"/>
      <c r="L154" s="207"/>
      <c r="M154" s="207"/>
      <c r="N154" s="207"/>
      <c r="O154" s="207"/>
      <c r="P154" s="169"/>
      <c r="Q154" s="208"/>
      <c r="R154" s="166" t="str">
        <f ca="1">IF(ISERROR($V154),"",OFFSET('Smelter Look-up'!$C$4,$V154-4,0)&amp;"")</f>
        <v>White Solder Metalurgia e Mineracao Ltda.</v>
      </c>
      <c r="S154" s="165" t="str">
        <f t="shared" ca="1" si="20"/>
        <v>BR</v>
      </c>
      <c r="T154" s="165" t="str">
        <f ca="1">IF(B154="","",IF(ISERROR(MATCH($J154,SorP!$B$1:$B$6261,0)),"",INDIRECT("'SorP'!$A$"&amp;MATCH($S154&amp;$J154,SorP!C:C,0))))</f>
        <v>BR-RO</v>
      </c>
      <c r="U154" s="185"/>
      <c r="V154" s="209">
        <f>IF(C154="",NA(),IF(OR(C154="Smelter not listed",C154="Smelter not yet identified"),MATCH($B154&amp;$D154,'Smelter Look-up'!$J:$J,0),MATCH($B154&amp;$C154,'Smelter Look-up'!$J:$J,0)))</f>
        <v>552</v>
      </c>
      <c r="X154" s="210">
        <f t="shared" si="21"/>
        <v>0</v>
      </c>
      <c r="AB154" s="211" t="str">
        <f t="shared" si="22"/>
        <v>TinWhite Solder Metalurgia e Mineração Ltda.</v>
      </c>
    </row>
    <row r="155" spans="1:28" s="210" customFormat="1" ht="51" customHeight="1">
      <c r="A155" s="293"/>
      <c r="B155" s="166" t="s">
        <v>1088</v>
      </c>
      <c r="C155" s="170" t="s">
        <v>14901</v>
      </c>
      <c r="D155" s="213"/>
      <c r="E155" s="166" t="s">
        <v>1063</v>
      </c>
      <c r="F155" s="166" t="s">
        <v>14902</v>
      </c>
      <c r="G155" s="166" t="s">
        <v>12764</v>
      </c>
      <c r="H155" s="167">
        <v>0</v>
      </c>
      <c r="I155" s="168" t="s">
        <v>14908</v>
      </c>
      <c r="J155" s="168" t="s">
        <v>12398</v>
      </c>
      <c r="K155" s="207"/>
      <c r="L155" s="207"/>
      <c r="M155" s="207"/>
      <c r="N155" s="207"/>
      <c r="O155" s="207"/>
      <c r="P155" s="169"/>
      <c r="Q155" s="208"/>
      <c r="R155" s="166" t="str">
        <f ca="1">IF(ISERROR($V155),"",OFFSET('Smelter Look-up'!$C$4,$V155-4,0)&amp;"")</f>
        <v>PT Premium Tin Indonesia</v>
      </c>
      <c r="S155" s="165" t="str">
        <f t="shared" ca="1" si="20"/>
        <v>ID</v>
      </c>
      <c r="T155" s="165" t="str">
        <f ca="1">IF(B155="","",IF(ISERROR(MATCH($J155,SorP!$B$1:$B$6261,0)),"",INDIRECT("'SorP'!$A$"&amp;MATCH($S155&amp;$J155,SorP!C:C,0))))</f>
        <v>ID-BB</v>
      </c>
      <c r="U155" s="185"/>
      <c r="V155" s="209">
        <f>IF(C155="",NA(),IF(OR(C155="Smelter not listed",C155="Smelter not yet identified"),MATCH($B155&amp;$D155,'Smelter Look-up'!$J:$J,0),MATCH($B155&amp;$C155,'Smelter Look-up'!$J:$J,0)))</f>
        <v>526</v>
      </c>
      <c r="X155" s="210">
        <f t="shared" si="21"/>
        <v>0</v>
      </c>
      <c r="AB155" s="211" t="str">
        <f t="shared" si="22"/>
        <v>TinPT Premium Tin Indonesia</v>
      </c>
    </row>
    <row r="156" spans="1:28" s="210" customFormat="1" ht="76.5" customHeight="1">
      <c r="A156" s="293"/>
      <c r="B156" s="166" t="s">
        <v>1088</v>
      </c>
      <c r="C156" s="170" t="s">
        <v>14872</v>
      </c>
      <c r="D156" s="213"/>
      <c r="E156" s="166" t="s">
        <v>1063</v>
      </c>
      <c r="F156" s="166" t="s">
        <v>14873</v>
      </c>
      <c r="G156" s="166" t="s">
        <v>12764</v>
      </c>
      <c r="H156" s="167">
        <v>0</v>
      </c>
      <c r="I156" s="168" t="s">
        <v>1686</v>
      </c>
      <c r="J156" s="168" t="s">
        <v>12398</v>
      </c>
      <c r="K156" s="207"/>
      <c r="L156" s="207"/>
      <c r="M156" s="207"/>
      <c r="N156" s="207"/>
      <c r="O156" s="207"/>
      <c r="P156" s="169"/>
      <c r="Q156" s="208"/>
      <c r="R156" s="166" t="str">
        <f ca="1">IF(ISERROR($V156),"",OFFSET('Smelter Look-up'!$C$4,$V156-4,0)&amp;"")</f>
        <v>PT Putera Sarana Shakti (PT PSS)</v>
      </c>
      <c r="S156" s="165" t="str">
        <f t="shared" ca="1" si="20"/>
        <v>ID</v>
      </c>
      <c r="T156" s="165" t="str">
        <f ca="1">IF(B156="","",IF(ISERROR(MATCH($J156,SorP!$B$1:$B$6261,0)),"",INDIRECT("'SorP'!$A$"&amp;MATCH($S156&amp;$J156,SorP!C:C,0))))</f>
        <v>ID-BB</v>
      </c>
      <c r="U156" s="185"/>
      <c r="V156" s="209">
        <f>IF(C156="",NA(),IF(OR(C156="Smelter not listed",C156="Smelter not yet identified"),MATCH($B156&amp;$D156,'Smelter Look-up'!$J:$J,0),MATCH($B156&amp;$C156,'Smelter Look-up'!$J:$J,0)))</f>
        <v>528</v>
      </c>
      <c r="X156" s="210">
        <f t="shared" si="21"/>
        <v>0</v>
      </c>
      <c r="AB156" s="211" t="str">
        <f t="shared" si="22"/>
        <v>TinPT Putera Sarana Shakti (PT PSS)</v>
      </c>
    </row>
    <row r="157" spans="1:28" s="210" customFormat="1" ht="38.25" customHeight="1">
      <c r="A157" s="293"/>
      <c r="B157" s="166" t="s">
        <v>1088</v>
      </c>
      <c r="C157" s="170" t="s">
        <v>1713</v>
      </c>
      <c r="D157" s="213"/>
      <c r="E157" s="166" t="s">
        <v>848</v>
      </c>
      <c r="F157" s="166" t="s">
        <v>753</v>
      </c>
      <c r="G157" s="166" t="s">
        <v>12764</v>
      </c>
      <c r="H157" s="167">
        <v>0</v>
      </c>
      <c r="I157" s="168" t="s">
        <v>1711</v>
      </c>
      <c r="J157" s="168" t="s">
        <v>1712</v>
      </c>
      <c r="K157" s="207"/>
      <c r="L157" s="207"/>
      <c r="M157" s="207"/>
      <c r="N157" s="207"/>
      <c r="O157" s="207"/>
      <c r="P157" s="169"/>
      <c r="Q157" s="208"/>
      <c r="R157" s="166" t="str">
        <f ca="1">IF(ISERROR($V157),"",OFFSET('Smelter Look-up'!$C$4,$V157-4,0)&amp;"")</f>
        <v>Thaisarco</v>
      </c>
      <c r="S157" s="165" t="str">
        <f t="shared" ca="1" si="20"/>
        <v>TH</v>
      </c>
      <c r="T157" s="165" t="str">
        <f ca="1">IF(B157="","",IF(ISERROR(MATCH($J157,SorP!$B$1:$B$6261,0)),"",INDIRECT("'SorP'!$A$"&amp;MATCH($S157&amp;$J157,SorP!C:C,0))))</f>
        <v>TH-83</v>
      </c>
      <c r="U157" s="185"/>
      <c r="V157" s="209">
        <f>IF(C157="",NA(),IF(OR(C157="Smelter not listed",C157="Smelter not yet identified"),MATCH($B157&amp;$D157,'Smelter Look-up'!$J:$J,0),MATCH($B157&amp;$C157,'Smelter Look-up'!$J:$J,0)))</f>
        <v>542</v>
      </c>
      <c r="X157" s="210">
        <f t="shared" si="21"/>
        <v>0</v>
      </c>
      <c r="AB157" s="211" t="str">
        <f t="shared" si="22"/>
        <v>TinThailand Smelting &amp; Refining Co Ltd</v>
      </c>
    </row>
    <row r="158" spans="1:28" s="210" customFormat="1" ht="25.5" customHeight="1">
      <c r="A158" s="293"/>
      <c r="B158" s="166" t="s">
        <v>1088</v>
      </c>
      <c r="C158" s="170" t="s">
        <v>13289</v>
      </c>
      <c r="D158" s="213"/>
      <c r="E158" s="166" t="s">
        <v>1063</v>
      </c>
      <c r="F158" s="166" t="s">
        <v>767</v>
      </c>
      <c r="G158" s="166" t="s">
        <v>12764</v>
      </c>
      <c r="H158" s="167">
        <v>0</v>
      </c>
      <c r="I158" s="168" t="s">
        <v>1708</v>
      </c>
      <c r="J158" s="168" t="s">
        <v>5897</v>
      </c>
      <c r="K158" s="207"/>
      <c r="L158" s="207"/>
      <c r="M158" s="207"/>
      <c r="N158" s="207"/>
      <c r="O158" s="207"/>
      <c r="P158" s="169"/>
      <c r="Q158" s="208"/>
      <c r="R158" s="166" t="str">
        <f ca="1">IF(ISERROR($V158),"",OFFSET('Smelter Look-up'!$C$4,$V158-4,0)&amp;"")</f>
        <v>PT Timah Tbk Kundur</v>
      </c>
      <c r="S158" s="165" t="str">
        <f t="shared" ca="1" si="20"/>
        <v>ID</v>
      </c>
      <c r="T158" s="165" t="str">
        <f ca="1">IF(B158="","",IF(ISERROR(MATCH($J158,SorP!$B$1:$B$6261,0)),"",INDIRECT("'SorP'!$A$"&amp;MATCH($S158&amp;$J158,SorP!C:C,0))))</f>
        <v>ID-RI</v>
      </c>
      <c r="U158" s="185"/>
      <c r="V158" s="209">
        <f>IF(C158="",NA(),IF(OR(C158="Smelter not listed",C158="Smelter not yet identified"),MATCH($B158&amp;$D158,'Smelter Look-up'!$J:$J,0),MATCH($B158&amp;$C158,'Smelter Look-up'!$J:$J,0)))</f>
        <v>531</v>
      </c>
      <c r="X158" s="210">
        <f t="shared" si="21"/>
        <v>0</v>
      </c>
      <c r="AB158" s="211" t="str">
        <f t="shared" si="22"/>
        <v>TinPT Timah Tbk Kundur</v>
      </c>
    </row>
    <row r="159" spans="1:28" s="210" customFormat="1" ht="76.5" customHeight="1">
      <c r="A159" s="293"/>
      <c r="B159" s="166" t="s">
        <v>1088</v>
      </c>
      <c r="C159" s="170" t="s">
        <v>13288</v>
      </c>
      <c r="D159" s="213"/>
      <c r="E159" s="166" t="s">
        <v>1063</v>
      </c>
      <c r="F159" s="166" t="s">
        <v>750</v>
      </c>
      <c r="G159" s="166" t="s">
        <v>12764</v>
      </c>
      <c r="H159" s="167">
        <v>0</v>
      </c>
      <c r="I159" s="168" t="s">
        <v>1710</v>
      </c>
      <c r="J159" s="168" t="s">
        <v>12398</v>
      </c>
      <c r="K159" s="207"/>
      <c r="L159" s="207"/>
      <c r="M159" s="207"/>
      <c r="N159" s="207"/>
      <c r="O159" s="207"/>
      <c r="P159" s="169"/>
      <c r="Q159" s="208"/>
      <c r="R159" s="166" t="str">
        <f ca="1">IF(ISERROR($V159),"",OFFSET('Smelter Look-up'!$C$4,$V159-4,0)&amp;"")</f>
        <v>PT Timah Tbk Mentok</v>
      </c>
      <c r="S159" s="165" t="str">
        <f t="shared" ca="1" si="20"/>
        <v>ID</v>
      </c>
      <c r="T159" s="165" t="str">
        <f ca="1">IF(B159="","",IF(ISERROR(MATCH($J159,SorP!$B$1:$B$6261,0)),"",INDIRECT("'SorP'!$A$"&amp;MATCH($S159&amp;$J159,SorP!C:C,0))))</f>
        <v>ID-BB</v>
      </c>
      <c r="U159" s="185"/>
      <c r="V159" s="209">
        <f>IF(C159="",NA(),IF(OR(C159="Smelter not listed",C159="Smelter not yet identified"),MATCH($B159&amp;$D159,'Smelter Look-up'!$J:$J,0),MATCH($B159&amp;$C159,'Smelter Look-up'!$J:$J,0)))</f>
        <v>532</v>
      </c>
      <c r="X159" s="210">
        <f t="shared" si="21"/>
        <v>0</v>
      </c>
      <c r="AB159" s="211" t="str">
        <f t="shared" si="22"/>
        <v>TinPT Timah Tbk Mentok</v>
      </c>
    </row>
    <row r="160" spans="1:28" s="210" customFormat="1" ht="63.75" customHeight="1">
      <c r="A160" s="293"/>
      <c r="B160" s="166" t="s">
        <v>1088</v>
      </c>
      <c r="C160" s="170" t="s">
        <v>14898</v>
      </c>
      <c r="D160" s="213"/>
      <c r="E160" s="166" t="s">
        <v>1053</v>
      </c>
      <c r="F160" s="166" t="s">
        <v>1728</v>
      </c>
      <c r="G160" s="166" t="s">
        <v>12764</v>
      </c>
      <c r="H160" s="167">
        <v>0</v>
      </c>
      <c r="I160" s="168" t="s">
        <v>1729</v>
      </c>
      <c r="J160" s="168" t="s">
        <v>3031</v>
      </c>
      <c r="K160" s="207"/>
      <c r="L160" s="207"/>
      <c r="M160" s="207"/>
      <c r="N160" s="207"/>
      <c r="O160" s="207"/>
      <c r="P160" s="169"/>
      <c r="Q160" s="208"/>
      <c r="R160" s="166" t="str">
        <f ca="1">IF(ISERROR($V160),"",OFFSET('Smelter Look-up'!$C$4,$V160-4,0)&amp;"")</f>
        <v>Aurubis Beerse</v>
      </c>
      <c r="S160" s="165" t="str">
        <f t="shared" ca="1" si="20"/>
        <v>BE</v>
      </c>
      <c r="T160" s="165" t="str">
        <f ca="1">IF(B160="","",IF(ISERROR(MATCH($J160,SorP!$B$1:$B$6261,0)),"",INDIRECT("'SorP'!$A$"&amp;MATCH($S160&amp;$J160,SorP!C:C,0))))</f>
        <v>BE-VAN</v>
      </c>
      <c r="U160" s="185"/>
      <c r="V160" s="209">
        <f>IF(C160="",NA(),IF(OR(C160="Smelter not listed",C160="Smelter not yet identified"),MATCH($B160&amp;$D160,'Smelter Look-up'!$J:$J,0),MATCH($B160&amp;$C160,'Smelter Look-up'!$J:$J,0)))</f>
        <v>423</v>
      </c>
      <c r="X160" s="210">
        <f t="shared" si="21"/>
        <v>0</v>
      </c>
      <c r="AB160" s="211" t="str">
        <f t="shared" si="22"/>
        <v>TinAurubis Beerse</v>
      </c>
    </row>
    <row r="161" spans="1:28" s="210" customFormat="1" ht="94.5">
      <c r="A161" s="293"/>
      <c r="B161" s="166" t="s">
        <v>1088</v>
      </c>
      <c r="C161" s="170" t="s">
        <v>14867</v>
      </c>
      <c r="D161" s="213"/>
      <c r="E161" s="166" t="s">
        <v>1058</v>
      </c>
      <c r="F161" s="166" t="s">
        <v>756</v>
      </c>
      <c r="G161" s="166" t="s">
        <v>12764</v>
      </c>
      <c r="H161" s="167">
        <v>0</v>
      </c>
      <c r="I161" s="168" t="s">
        <v>2336</v>
      </c>
      <c r="J161" s="168" t="s">
        <v>13126</v>
      </c>
      <c r="K161" s="207"/>
      <c r="L161" s="207"/>
      <c r="M161" s="207"/>
      <c r="N161" s="207"/>
      <c r="O161" s="207"/>
      <c r="P161" s="169"/>
      <c r="Q161" s="208"/>
      <c r="R161" s="166" t="str">
        <f ca="1">IF(ISERROR($V161),"",OFFSET('Smelter Look-up'!$C$4,$V161-4,0)&amp;"")</f>
        <v>Tin Smelting Branch of Yunnan Tin Co., Ltd.</v>
      </c>
      <c r="S161" s="165" t="str">
        <f t="shared" ca="1" si="20"/>
        <v>CN</v>
      </c>
      <c r="T161" s="165" t="str">
        <f ca="1">IF(B161="","",IF(ISERROR(MATCH($J161,SorP!$B$1:$B$6261,0)),"",INDIRECT("'SorP'!$A$"&amp;MATCH($S161&amp;$J161,SorP!C:C,0))))</f>
        <v>CN-YN</v>
      </c>
      <c r="U161" s="185"/>
      <c r="V161" s="209">
        <f>IF(C161="",NA(),IF(OR(C161="Smelter not listed",C161="Smelter not yet identified"),MATCH($B161&amp;$D161,'Smelter Look-up'!$J:$J,0),MATCH($B161&amp;$C161,'Smelter Look-up'!$J:$J,0)))</f>
        <v>546</v>
      </c>
      <c r="X161" s="210">
        <f t="shared" si="21"/>
        <v>0</v>
      </c>
      <c r="AB161" s="211" t="str">
        <f t="shared" si="22"/>
        <v>TinTin Smelting Branch of Yunnan Tin Co., Ltd.</v>
      </c>
    </row>
    <row r="162" spans="1:28" s="210" customFormat="1" ht="54">
      <c r="A162" s="165"/>
      <c r="B162" s="166" t="s">
        <v>1088</v>
      </c>
      <c r="C162" s="170" t="s">
        <v>14906</v>
      </c>
      <c r="D162" s="213"/>
      <c r="E162" s="166" t="s">
        <v>1063</v>
      </c>
      <c r="F162" s="166" t="s">
        <v>14907</v>
      </c>
      <c r="G162" s="166" t="s">
        <v>12764</v>
      </c>
      <c r="H162" s="167">
        <v>0</v>
      </c>
      <c r="I162" s="168" t="s">
        <v>14910</v>
      </c>
      <c r="J162" s="168" t="s">
        <v>12398</v>
      </c>
      <c r="K162" s="207"/>
      <c r="L162" s="207"/>
      <c r="M162" s="207"/>
      <c r="N162" s="207"/>
      <c r="O162" s="207"/>
      <c r="P162" s="169"/>
      <c r="Q162" s="208"/>
      <c r="R162" s="166" t="str">
        <f ca="1">IF(ISERROR($V162),"",OFFSET('Smelter Look-up'!$C$4,$V162-4,0)&amp;"")</f>
        <v>PT Bangka Prima Tin</v>
      </c>
      <c r="S162" s="165" t="str">
        <f t="shared" ca="1" si="20"/>
        <v>ID</v>
      </c>
      <c r="T162" s="165" t="str">
        <f ca="1">IF(B162="","",IF(ISERROR(MATCH($J162,SorP!$B$1:$B$6261,0)),"",INDIRECT("'SorP'!$A$"&amp;MATCH($S162&amp;$J162,SorP!C:C,0))))</f>
        <v>ID-BB</v>
      </c>
      <c r="U162" s="185"/>
      <c r="V162" s="209">
        <f>IF(C162="",NA(),IF(OR(C162="Smelter not listed",C162="Smelter not yet identified"),MATCH($B162&amp;$D162,'Smelter Look-up'!$J:$J,0),MATCH($B162&amp;$C162,'Smelter Look-up'!$J:$J,0)))</f>
        <v>521</v>
      </c>
      <c r="X162" s="210">
        <f t="shared" si="21"/>
        <v>0</v>
      </c>
      <c r="AB162" s="211" t="str">
        <f t="shared" si="22"/>
        <v>TinPT Bangka Prima Tin</v>
      </c>
    </row>
    <row r="163" spans="1:28" s="210" customFormat="1" ht="54">
      <c r="A163" s="293"/>
      <c r="B163" s="166" t="s">
        <v>1088</v>
      </c>
      <c r="C163" s="170" t="s">
        <v>12472</v>
      </c>
      <c r="D163" s="213"/>
      <c r="E163" s="166" t="s">
        <v>1053</v>
      </c>
      <c r="F163" s="166" t="s">
        <v>1728</v>
      </c>
      <c r="G163" s="166" t="s">
        <v>12764</v>
      </c>
      <c r="H163" s="167">
        <v>0</v>
      </c>
      <c r="I163" s="168" t="s">
        <v>1729</v>
      </c>
      <c r="J163" s="168" t="s">
        <v>3031</v>
      </c>
      <c r="K163" s="207"/>
      <c r="L163" s="207"/>
      <c r="M163" s="207"/>
      <c r="N163" s="207"/>
      <c r="O163" s="207"/>
      <c r="P163" s="169"/>
      <c r="Q163" s="208"/>
      <c r="R163" s="166" t="str">
        <f ca="1">IF(ISERROR($V163),"",OFFSET('Smelter Look-up'!$C$4,$V163-4,0)&amp;"")</f>
        <v>Aurubis Beerse</v>
      </c>
      <c r="S163" s="165" t="str">
        <f t="shared" ca="1" si="20"/>
        <v>BE</v>
      </c>
      <c r="T163" s="165" t="str">
        <f ca="1">IF(B163="","",IF(ISERROR(MATCH($J163,SorP!$B$1:$B$6261,0)),"",INDIRECT("'SorP'!$A$"&amp;MATCH($S163&amp;$J163,SorP!C:C,0))))</f>
        <v>BE-VAN</v>
      </c>
      <c r="U163" s="185"/>
      <c r="V163" s="209">
        <f>IF(C163="",NA(),IF(OR(C163="Smelter not listed",C163="Smelter not yet identified"),MATCH($B163&amp;$D163,'Smelter Look-up'!$J:$J,0),MATCH($B163&amp;$C163,'Smelter Look-up'!$J:$J,0)))</f>
        <v>496</v>
      </c>
      <c r="X163" s="210">
        <f t="shared" si="21"/>
        <v>0</v>
      </c>
      <c r="AB163" s="211" t="str">
        <f t="shared" si="22"/>
        <v>TinMetallo Belgium N.V.</v>
      </c>
    </row>
    <row r="164" spans="1:28" s="210" customFormat="1" ht="54">
      <c r="A164" s="293"/>
      <c r="B164" s="166" t="s">
        <v>1088</v>
      </c>
      <c r="C164" s="170" t="s">
        <v>13288</v>
      </c>
      <c r="D164" s="213"/>
      <c r="E164" s="166" t="s">
        <v>1063</v>
      </c>
      <c r="F164" s="166" t="s">
        <v>750</v>
      </c>
      <c r="G164" s="166" t="s">
        <v>12764</v>
      </c>
      <c r="H164" s="167">
        <v>0</v>
      </c>
      <c r="I164" s="168" t="s">
        <v>1710</v>
      </c>
      <c r="J164" s="168" t="s">
        <v>12398</v>
      </c>
      <c r="K164" s="207"/>
      <c r="L164" s="207"/>
      <c r="M164" s="207"/>
      <c r="N164" s="207"/>
      <c r="O164" s="207"/>
      <c r="P164" s="169"/>
      <c r="Q164" s="208"/>
      <c r="R164" s="166" t="str">
        <f ca="1">IF(ISERROR($V164),"",OFFSET('Smelter Look-up'!$C$4,$V164-4,0)&amp;"")</f>
        <v>PT Timah Tbk Mentok</v>
      </c>
      <c r="S164" s="165" t="str">
        <f t="shared" ca="1" si="20"/>
        <v>ID</v>
      </c>
      <c r="T164" s="165" t="str">
        <f ca="1">IF(B164="","",IF(ISERROR(MATCH($J164,SorP!$B$1:$B$6261,0)),"",INDIRECT("'SorP'!$A$"&amp;MATCH($S164&amp;$J164,SorP!C:C,0))))</f>
        <v>ID-BB</v>
      </c>
      <c r="U164" s="185"/>
      <c r="V164" s="209">
        <f>IF(C164="",NA(),IF(OR(C164="Smelter not listed",C164="Smelter not yet identified"),MATCH($B164&amp;$D164,'Smelter Look-up'!$J:$J,0),MATCH($B164&amp;$C164,'Smelter Look-up'!$J:$J,0)))</f>
        <v>532</v>
      </c>
      <c r="X164" s="210">
        <f t="shared" si="21"/>
        <v>0</v>
      </c>
      <c r="AB164" s="211" t="str">
        <f t="shared" si="22"/>
        <v>TinPT Timah Tbk Mentok</v>
      </c>
    </row>
    <row r="165" spans="1:28" s="210" customFormat="1" ht="54">
      <c r="A165" s="293"/>
      <c r="B165" s="166" t="s">
        <v>1088</v>
      </c>
      <c r="C165" s="170" t="s">
        <v>1718</v>
      </c>
      <c r="D165" s="213"/>
      <c r="E165" s="166" t="s">
        <v>1054</v>
      </c>
      <c r="F165" s="166" t="s">
        <v>754</v>
      </c>
      <c r="G165" s="166" t="s">
        <v>12764</v>
      </c>
      <c r="H165" s="167">
        <v>0</v>
      </c>
      <c r="I165" s="168" t="s">
        <v>1685</v>
      </c>
      <c r="J165" s="168" t="s">
        <v>1689</v>
      </c>
      <c r="K165" s="207"/>
      <c r="L165" s="207"/>
      <c r="M165" s="207"/>
      <c r="N165" s="207"/>
      <c r="O165" s="207"/>
      <c r="P165" s="169"/>
      <c r="Q165" s="208"/>
      <c r="R165" s="166" t="str">
        <f ca="1">IF(ISERROR($V165),"",OFFSET('Smelter Look-up'!$C$4,$V165-4,0)&amp;"")</f>
        <v>White Solder Metalurgia e Mineracao Ltda.</v>
      </c>
      <c r="S165" s="165" t="str">
        <f t="shared" ca="1" si="20"/>
        <v>BR</v>
      </c>
      <c r="T165" s="165" t="str">
        <f ca="1">IF(B165="","",IF(ISERROR(MATCH($J165,SorP!$B$1:$B$6261,0)),"",INDIRECT("'SorP'!$A$"&amp;MATCH($S165&amp;$J165,SorP!C:C,0))))</f>
        <v>BR-RO</v>
      </c>
      <c r="U165" s="185"/>
      <c r="V165" s="209">
        <f>IF(C165="",NA(),IF(OR(C165="Smelter not listed",C165="Smelter not yet identified"),MATCH($B165&amp;$D165,'Smelter Look-up'!$J:$J,0),MATCH($B165&amp;$C165,'Smelter Look-up'!$J:$J,0)))</f>
        <v>553</v>
      </c>
      <c r="X165" s="210">
        <f t="shared" si="21"/>
        <v>0</v>
      </c>
      <c r="AB165" s="211" t="str">
        <f t="shared" si="22"/>
        <v>TinWhite Solder Metalurgica</v>
      </c>
    </row>
    <row r="166" spans="1:28" s="210" customFormat="1" ht="54">
      <c r="A166" s="293" t="s">
        <v>743</v>
      </c>
      <c r="B166" s="166" t="s">
        <v>1088</v>
      </c>
      <c r="C166" s="170" t="s">
        <v>11981</v>
      </c>
      <c r="D166" s="213"/>
      <c r="E166" s="166" t="s">
        <v>1054</v>
      </c>
      <c r="F166" s="166" t="s">
        <v>743</v>
      </c>
      <c r="G166" s="166" t="s">
        <v>12764</v>
      </c>
      <c r="H166" s="167">
        <v>0</v>
      </c>
      <c r="I166" s="168" t="s">
        <v>15243</v>
      </c>
      <c r="J166" s="168" t="s">
        <v>1610</v>
      </c>
      <c r="K166" s="207"/>
      <c r="L166" s="207"/>
      <c r="M166" s="207"/>
      <c r="N166" s="207"/>
      <c r="O166" s="207"/>
      <c r="P166" s="169"/>
      <c r="Q166" s="208"/>
      <c r="R166" s="166" t="str">
        <f ca="1">IF(ISERROR($V166),"",OFFSET('Smelter Look-up'!$C$4,$V166-4,0)&amp;"")</f>
        <v>Mineracao Taboca S.A.</v>
      </c>
      <c r="S166" s="165" t="str">
        <f t="shared" ref="S166:S171" ca="1" si="23">IF(B166="","",IF(ISERROR(MATCH($E166,CL,0)),"Unknown",INDIRECT("'C'!$A$"&amp;MATCH($E166,CL,0)+1)))</f>
        <v>BR</v>
      </c>
      <c r="T166" s="165" t="str">
        <f ca="1">IF(B166="","",IF(ISERROR(MATCH($J166,SorP!$B$1:$B$6261,0)),"",INDIRECT("'SorP'!$A$"&amp;MATCH($S166&amp;$J166,SorP!C:C,0))))</f>
        <v>BR-SP</v>
      </c>
      <c r="U166" s="185"/>
      <c r="V166" s="209">
        <f>IF(C166="",NA(),IF(OR(C166="Smelter not listed",C166="Smelter not yet identified"),MATCH($B166&amp;$D166,'Smelter Look-up'!$J:$J,0),MATCH($B166&amp;$C166,'Smelter Look-up'!$J:$J,0)))</f>
        <v>498</v>
      </c>
      <c r="X166" s="210">
        <f t="shared" ref="X166:X171" si="24">IF(AND(C166="Smelter not listed",OR(LEN(D166)=0,LEN(E166)=0)),1,0)</f>
        <v>0</v>
      </c>
      <c r="AB166" s="211" t="str">
        <f t="shared" ref="AB166:AB171" si="25">B166&amp;C166</f>
        <v>TinMineracao Taboca S.A.</v>
      </c>
    </row>
    <row r="167" spans="1:28" s="210" customFormat="1" ht="54">
      <c r="A167" s="293" t="s">
        <v>748</v>
      </c>
      <c r="B167" s="166" t="s">
        <v>1088</v>
      </c>
      <c r="C167" s="170" t="s">
        <v>13290</v>
      </c>
      <c r="D167" s="213"/>
      <c r="E167" s="166" t="s">
        <v>2321</v>
      </c>
      <c r="F167" s="166" t="s">
        <v>748</v>
      </c>
      <c r="G167" s="166" t="s">
        <v>12764</v>
      </c>
      <c r="H167" s="167">
        <v>0</v>
      </c>
      <c r="I167" s="168" t="s">
        <v>1688</v>
      </c>
      <c r="J167" s="168" t="s">
        <v>1688</v>
      </c>
      <c r="K167" s="207"/>
      <c r="L167" s="207"/>
      <c r="M167" s="207"/>
      <c r="N167" s="207"/>
      <c r="O167" s="207"/>
      <c r="P167" s="169"/>
      <c r="Q167" s="208"/>
      <c r="R167" s="166" t="str">
        <f ca="1">IF(ISERROR($V167),"",OFFSET('Smelter Look-up'!$C$4,$V167-4,0)&amp;"")</f>
        <v>Operaciones Metalurgicas S.A.</v>
      </c>
      <c r="S167" s="165" t="str">
        <f t="shared" ca="1" si="23"/>
        <v>Unknown</v>
      </c>
      <c r="T167" s="165" t="e">
        <f ca="1">IF(B167="","",IF(ISERROR(MATCH($J167,SorP!$B$1:$B$6261,0)),"",INDIRECT("'SorP'!$A$"&amp;MATCH($S167&amp;$J167,SorP!C:C,0))))</f>
        <v>#N/A</v>
      </c>
      <c r="U167" s="185"/>
      <c r="V167" s="209">
        <f>IF(C167="",NA(),IF(OR(C167="Smelter not listed",C167="Smelter not yet identified"),MATCH($B167&amp;$D167,'Smelter Look-up'!$J:$J,0),MATCH($B167&amp;$C167,'Smelter Look-up'!$J:$J,0)))</f>
        <v>514</v>
      </c>
      <c r="X167" s="210">
        <f t="shared" si="24"/>
        <v>0</v>
      </c>
      <c r="AB167" s="211" t="str">
        <f t="shared" si="25"/>
        <v>TinOperaciones Metalurgicas S.A.</v>
      </c>
    </row>
    <row r="168" spans="1:28" s="210" customFormat="1" ht="54">
      <c r="A168" s="293" t="s">
        <v>750</v>
      </c>
      <c r="B168" s="166" t="s">
        <v>1088</v>
      </c>
      <c r="C168" s="170" t="s">
        <v>13288</v>
      </c>
      <c r="D168" s="213" t="s">
        <v>15943</v>
      </c>
      <c r="E168" s="166" t="s">
        <v>1063</v>
      </c>
      <c r="F168" s="166" t="s">
        <v>750</v>
      </c>
      <c r="G168" s="166" t="s">
        <v>12764</v>
      </c>
      <c r="H168" s="167">
        <v>0</v>
      </c>
      <c r="I168" s="168" t="s">
        <v>1710</v>
      </c>
      <c r="J168" s="168" t="s">
        <v>12398</v>
      </c>
      <c r="K168" s="207"/>
      <c r="L168" s="207"/>
      <c r="M168" s="207"/>
      <c r="N168" s="207"/>
      <c r="O168" s="207"/>
      <c r="P168" s="169"/>
      <c r="Q168" s="208"/>
      <c r="R168" s="166" t="str">
        <f ca="1">IF(ISERROR($V168),"",OFFSET('Smelter Look-up'!$C$4,$V168-4,0)&amp;"")</f>
        <v>PT Timah Tbk Mentok</v>
      </c>
      <c r="S168" s="165" t="str">
        <f t="shared" ca="1" si="23"/>
        <v>ID</v>
      </c>
      <c r="T168" s="165" t="str">
        <f ca="1">IF(B168="","",IF(ISERROR(MATCH($J168,SorP!$B$1:$B$6261,0)),"",INDIRECT("'SorP'!$A$"&amp;MATCH($S168&amp;$J168,SorP!C:C,0))))</f>
        <v>ID-BB</v>
      </c>
      <c r="U168" s="185"/>
      <c r="V168" s="209">
        <f>IF(C168="",NA(),IF(OR(C168="Smelter not listed",C168="Smelter not yet identified"),MATCH($B168&amp;$D168,'Smelter Look-up'!$J:$J,0),MATCH($B168&amp;$C168,'Smelter Look-up'!$J:$J,0)))</f>
        <v>532</v>
      </c>
      <c r="X168" s="210">
        <f t="shared" si="24"/>
        <v>0</v>
      </c>
      <c r="AB168" s="211" t="str">
        <f t="shared" si="25"/>
        <v>TinPT Timah Tbk Mentok</v>
      </c>
    </row>
    <row r="169" spans="1:28" s="210" customFormat="1" ht="54">
      <c r="A169" s="293" t="s">
        <v>750</v>
      </c>
      <c r="B169" s="166" t="s">
        <v>1088</v>
      </c>
      <c r="C169" s="170" t="s">
        <v>13288</v>
      </c>
      <c r="D169" s="213"/>
      <c r="E169" s="166" t="s">
        <v>1063</v>
      </c>
      <c r="F169" s="166" t="s">
        <v>750</v>
      </c>
      <c r="G169" s="166" t="s">
        <v>12764</v>
      </c>
      <c r="H169" s="167">
        <v>0</v>
      </c>
      <c r="I169" s="168" t="s">
        <v>1710</v>
      </c>
      <c r="J169" s="168" t="s">
        <v>12398</v>
      </c>
      <c r="K169" s="207"/>
      <c r="L169" s="207"/>
      <c r="M169" s="207"/>
      <c r="N169" s="207"/>
      <c r="O169" s="207"/>
      <c r="P169" s="169"/>
      <c r="Q169" s="208"/>
      <c r="R169" s="166" t="str">
        <f ca="1">IF(ISERROR($V169),"",OFFSET('Smelter Look-up'!$C$4,$V169-4,0)&amp;"")</f>
        <v>PT Timah Tbk Mentok</v>
      </c>
      <c r="S169" s="165" t="str">
        <f t="shared" ca="1" si="23"/>
        <v>ID</v>
      </c>
      <c r="T169" s="165" t="str">
        <f ca="1">IF(B169="","",IF(ISERROR(MATCH($J169,SorP!$B$1:$B$6261,0)),"",INDIRECT("'SorP'!$A$"&amp;MATCH($S169&amp;$J169,SorP!C:C,0))))</f>
        <v>ID-BB</v>
      </c>
      <c r="U169" s="185"/>
      <c r="V169" s="209">
        <f>IF(C169="",NA(),IF(OR(C169="Smelter not listed",C169="Smelter not yet identified"),MATCH($B169&amp;$D169,'Smelter Look-up'!$J:$J,0),MATCH($B169&amp;$C169,'Smelter Look-up'!$J:$J,0)))</f>
        <v>532</v>
      </c>
      <c r="X169" s="210">
        <f t="shared" si="24"/>
        <v>0</v>
      </c>
      <c r="AB169" s="211" t="str">
        <f t="shared" si="25"/>
        <v>TinPT Timah Tbk Mentok</v>
      </c>
    </row>
    <row r="170" spans="1:28" s="210" customFormat="1" ht="67.5">
      <c r="A170" s="293" t="s">
        <v>13349</v>
      </c>
      <c r="B170" s="166" t="s">
        <v>1088</v>
      </c>
      <c r="C170" s="170" t="s">
        <v>13335</v>
      </c>
      <c r="D170" s="213"/>
      <c r="E170" s="166" t="s">
        <v>1063</v>
      </c>
      <c r="F170" s="166" t="s">
        <v>13349</v>
      </c>
      <c r="G170" s="166" t="s">
        <v>12764</v>
      </c>
      <c r="H170" s="167">
        <v>0</v>
      </c>
      <c r="I170" s="168" t="s">
        <v>14557</v>
      </c>
      <c r="J170" s="168" t="s">
        <v>12398</v>
      </c>
      <c r="K170" s="207"/>
      <c r="L170" s="207"/>
      <c r="M170" s="207"/>
      <c r="N170" s="207"/>
      <c r="O170" s="207"/>
      <c r="P170" s="169"/>
      <c r="Q170" s="208"/>
      <c r="R170" s="166" t="str">
        <f ca="1">IF(ISERROR($V170),"",OFFSET('Smelter Look-up'!$C$4,$V170-4,0)&amp;"")</f>
        <v>PT Mitra Sukses Globalindo</v>
      </c>
      <c r="S170" s="165" t="str">
        <f t="shared" ca="1" si="23"/>
        <v>ID</v>
      </c>
      <c r="T170" s="165" t="str">
        <f ca="1">IF(B170="","",IF(ISERROR(MATCH($J170,SorP!$B$1:$B$6261,0)),"",INDIRECT("'SorP'!$A$"&amp;MATCH($S170&amp;$J170,SorP!C:C,0))))</f>
        <v>ID-BB</v>
      </c>
      <c r="U170" s="185"/>
      <c r="V170" s="209">
        <f>IF(C170="",NA(),IF(OR(C170="Smelter not listed",C170="Smelter not yet identified"),MATCH($B170&amp;$D170,'Smelter Look-up'!$J:$J,0),MATCH($B170&amp;$C170,'Smelter Look-up'!$J:$J,0)))</f>
        <v>525</v>
      </c>
      <c r="X170" s="210">
        <f t="shared" si="24"/>
        <v>0</v>
      </c>
      <c r="AB170" s="211" t="str">
        <f t="shared" si="25"/>
        <v>TinPT Mitra Sukses Globalindo</v>
      </c>
    </row>
    <row r="171" spans="1:28" s="210" customFormat="1" ht="40.5">
      <c r="A171" s="293"/>
      <c r="B171" s="166" t="s">
        <v>1088</v>
      </c>
      <c r="C171" s="170" t="s">
        <v>1760</v>
      </c>
      <c r="D171" s="213" t="s">
        <v>15948</v>
      </c>
      <c r="E171" s="166" t="s">
        <v>842</v>
      </c>
      <c r="F171" s="166">
        <v>0</v>
      </c>
      <c r="G171" s="166" t="s">
        <v>15949</v>
      </c>
      <c r="H171" s="167" t="s">
        <v>15950</v>
      </c>
      <c r="I171" s="168" t="s">
        <v>15951</v>
      </c>
      <c r="J171" s="168" t="s">
        <v>15952</v>
      </c>
      <c r="K171" s="207"/>
      <c r="L171" s="207"/>
      <c r="M171" s="207"/>
      <c r="N171" s="207" t="s">
        <v>15953</v>
      </c>
      <c r="O171" s="207" t="s">
        <v>15953</v>
      </c>
      <c r="P171" s="169" t="s">
        <v>473</v>
      </c>
      <c r="Q171" s="208"/>
      <c r="R171" s="166" t="str">
        <f ca="1">IF(ISERROR($V171),"",OFFSET('Smelter Look-up'!$C$4,$V171-4,0)&amp;"")</f>
        <v/>
      </c>
      <c r="S171" s="165" t="str">
        <f t="shared" ca="1" si="23"/>
        <v>PL</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si="24"/>
        <v>0</v>
      </c>
      <c r="AB171" s="211" t="str">
        <f t="shared" si="25"/>
        <v>TinSmelter not listed</v>
      </c>
    </row>
    <row r="172" spans="1:28" s="210" customFormat="1" ht="20.25" customHeight="1">
      <c r="A172" s="293" t="s">
        <v>743</v>
      </c>
      <c r="B172" s="166" t="s">
        <v>1088</v>
      </c>
      <c r="C172" s="170" t="s">
        <v>11981</v>
      </c>
      <c r="D172" s="213"/>
      <c r="E172" s="166" t="s">
        <v>1054</v>
      </c>
      <c r="F172" s="166" t="s">
        <v>743</v>
      </c>
      <c r="G172" s="166" t="s">
        <v>12764</v>
      </c>
      <c r="H172" s="167">
        <v>0</v>
      </c>
      <c r="I172" s="168" t="s">
        <v>15243</v>
      </c>
      <c r="J172" s="168" t="s">
        <v>1610</v>
      </c>
      <c r="K172" s="207" t="s">
        <v>15947</v>
      </c>
      <c r="L172" s="207" t="s">
        <v>15954</v>
      </c>
      <c r="M172" s="207"/>
      <c r="N172" s="207" t="s">
        <v>15955</v>
      </c>
      <c r="O172" s="207" t="s">
        <v>15956</v>
      </c>
      <c r="P172" s="169" t="s">
        <v>474</v>
      </c>
      <c r="Q172" s="208" t="s">
        <v>15957</v>
      </c>
      <c r="R172" s="166" t="s">
        <v>11981</v>
      </c>
      <c r="S172" s="165" t="s">
        <v>12037</v>
      </c>
      <c r="T172" s="165" t="s">
        <v>3340</v>
      </c>
      <c r="U172" s="185"/>
      <c r="V172" s="209">
        <v>476</v>
      </c>
      <c r="X172" s="210">
        <v>0</v>
      </c>
      <c r="AB172" s="211" t="s">
        <v>15958</v>
      </c>
    </row>
    <row r="173" spans="1:28" s="210" customFormat="1" ht="38.25" customHeight="1">
      <c r="A173" s="293" t="s">
        <v>748</v>
      </c>
      <c r="B173" s="166" t="s">
        <v>1088</v>
      </c>
      <c r="C173" s="170" t="s">
        <v>13290</v>
      </c>
      <c r="D173" s="213"/>
      <c r="E173" s="166" t="s">
        <v>2321</v>
      </c>
      <c r="F173" s="166" t="s">
        <v>748</v>
      </c>
      <c r="G173" s="166" t="s">
        <v>12764</v>
      </c>
      <c r="H173" s="167">
        <v>0</v>
      </c>
      <c r="I173" s="168" t="s">
        <v>1688</v>
      </c>
      <c r="J173" s="168" t="s">
        <v>1688</v>
      </c>
      <c r="K173" s="207"/>
      <c r="L173" s="207"/>
      <c r="M173" s="207"/>
      <c r="N173" s="207"/>
      <c r="O173" s="207"/>
      <c r="P173" s="169"/>
      <c r="Q173" s="208"/>
      <c r="R173" s="166" t="s">
        <v>13290</v>
      </c>
      <c r="S173" s="165" t="s">
        <v>12035</v>
      </c>
      <c r="T173" s="165" t="s">
        <v>3289</v>
      </c>
      <c r="U173" s="185"/>
      <c r="V173" s="209">
        <v>493</v>
      </c>
      <c r="X173" s="210">
        <v>0</v>
      </c>
      <c r="AB173" s="211" t="s">
        <v>15959</v>
      </c>
    </row>
    <row r="174" spans="1:28" s="210" customFormat="1" ht="20.25" customHeight="1">
      <c r="A174" s="293" t="s">
        <v>14532</v>
      </c>
      <c r="B174" s="166" t="s">
        <v>1088</v>
      </c>
      <c r="C174" s="170" t="s">
        <v>14530</v>
      </c>
      <c r="D174" s="213"/>
      <c r="E174" s="166" t="s">
        <v>1054</v>
      </c>
      <c r="F174" s="166" t="s">
        <v>14532</v>
      </c>
      <c r="G174" s="166" t="s">
        <v>12764</v>
      </c>
      <c r="H174" s="167">
        <v>0</v>
      </c>
      <c r="I174" s="168" t="s">
        <v>14555</v>
      </c>
      <c r="J174" s="168" t="s">
        <v>1610</v>
      </c>
      <c r="K174" s="207"/>
      <c r="L174" s="207"/>
      <c r="M174" s="207"/>
      <c r="N174" s="207"/>
      <c r="O174" s="207"/>
      <c r="P174" s="169"/>
      <c r="Q174" s="208"/>
      <c r="R174" s="166" t="s">
        <v>14531</v>
      </c>
      <c r="S174" s="165" t="s">
        <v>12037</v>
      </c>
      <c r="T174" s="165" t="s">
        <v>3340</v>
      </c>
      <c r="U174" s="185"/>
      <c r="V174" s="209">
        <v>434</v>
      </c>
      <c r="X174" s="210">
        <v>0</v>
      </c>
      <c r="AB174" s="211" t="s">
        <v>15960</v>
      </c>
    </row>
    <row r="175" spans="1:28" s="210" customFormat="1" ht="25.5" customHeight="1">
      <c r="A175" s="293" t="s">
        <v>750</v>
      </c>
      <c r="B175" s="166" t="s">
        <v>1088</v>
      </c>
      <c r="C175" s="170" t="s">
        <v>13288</v>
      </c>
      <c r="D175" s="213" t="s">
        <v>15943</v>
      </c>
      <c r="E175" s="166" t="s">
        <v>1063</v>
      </c>
      <c r="F175" s="166" t="s">
        <v>750</v>
      </c>
      <c r="G175" s="166" t="s">
        <v>12764</v>
      </c>
      <c r="H175" s="167">
        <v>0</v>
      </c>
      <c r="I175" s="168" t="s">
        <v>1710</v>
      </c>
      <c r="J175" s="168" t="s">
        <v>12398</v>
      </c>
      <c r="K175" s="207" t="s">
        <v>15961</v>
      </c>
      <c r="L175" s="207" t="s">
        <v>15962</v>
      </c>
      <c r="M175" s="207"/>
      <c r="N175" s="207" t="s">
        <v>15963</v>
      </c>
      <c r="O175" s="207" t="s">
        <v>15964</v>
      </c>
      <c r="P175" s="169" t="s">
        <v>474</v>
      </c>
      <c r="Q175" s="208"/>
      <c r="R175" s="166" t="s">
        <v>13288</v>
      </c>
      <c r="S175" s="165" t="s">
        <v>12107</v>
      </c>
      <c r="T175" s="165" t="s">
        <v>5882</v>
      </c>
      <c r="U175" s="185"/>
      <c r="V175" s="209">
        <v>510</v>
      </c>
      <c r="X175" s="210">
        <v>0</v>
      </c>
      <c r="AB175" s="211" t="s">
        <v>15965</v>
      </c>
    </row>
    <row r="176" spans="1:28" s="210" customFormat="1" ht="54">
      <c r="A176" s="293"/>
      <c r="B176" s="166" t="s">
        <v>1088</v>
      </c>
      <c r="C176" s="170" t="s">
        <v>13288</v>
      </c>
      <c r="D176" s="213" t="s">
        <v>15944</v>
      </c>
      <c r="E176" s="166" t="s">
        <v>1063</v>
      </c>
      <c r="F176" s="166" t="s">
        <v>750</v>
      </c>
      <c r="G176" s="166" t="s">
        <v>12764</v>
      </c>
      <c r="H176" s="167" t="s">
        <v>15945</v>
      </c>
      <c r="I176" s="168" t="s">
        <v>1710</v>
      </c>
      <c r="J176" s="168" t="s">
        <v>12398</v>
      </c>
      <c r="K176" s="207"/>
      <c r="L176" s="207"/>
      <c r="M176" s="207"/>
      <c r="N176" s="207"/>
      <c r="O176" s="207" t="s">
        <v>15964</v>
      </c>
      <c r="P176" s="169" t="s">
        <v>474</v>
      </c>
      <c r="Q176" s="208"/>
      <c r="R176" s="166" t="s">
        <v>13288</v>
      </c>
      <c r="S176" s="165" t="s">
        <v>12107</v>
      </c>
      <c r="T176" s="165" t="s">
        <v>5882</v>
      </c>
      <c r="U176" s="185"/>
      <c r="V176" s="209">
        <v>510</v>
      </c>
      <c r="X176" s="210">
        <v>0</v>
      </c>
      <c r="AB176" s="211" t="s">
        <v>15965</v>
      </c>
    </row>
    <row r="177" spans="1:28" s="210" customFormat="1" ht="54">
      <c r="A177" s="293"/>
      <c r="B177" s="166" t="s">
        <v>1088</v>
      </c>
      <c r="C177" s="170" t="s">
        <v>13289</v>
      </c>
      <c r="D177" s="213" t="s">
        <v>15944</v>
      </c>
      <c r="E177" s="166" t="s">
        <v>1063</v>
      </c>
      <c r="F177" s="166" t="s">
        <v>767</v>
      </c>
      <c r="G177" s="166" t="s">
        <v>12764</v>
      </c>
      <c r="H177" s="167" t="s">
        <v>15946</v>
      </c>
      <c r="I177" s="168" t="s">
        <v>1708</v>
      </c>
      <c r="J177" s="168" t="s">
        <v>5897</v>
      </c>
      <c r="K177" s="207"/>
      <c r="L177" s="207"/>
      <c r="M177" s="207"/>
      <c r="N177" s="207"/>
      <c r="O177" s="207" t="s">
        <v>15964</v>
      </c>
      <c r="P177" s="169" t="s">
        <v>474</v>
      </c>
      <c r="Q177" s="208"/>
      <c r="R177" s="166" t="s">
        <v>13289</v>
      </c>
      <c r="S177" s="165" t="s">
        <v>12107</v>
      </c>
      <c r="T177" s="165" t="s">
        <v>5896</v>
      </c>
      <c r="U177" s="185"/>
      <c r="V177" s="209">
        <v>509</v>
      </c>
      <c r="X177" s="210">
        <v>0</v>
      </c>
      <c r="AB177" s="211" t="s">
        <v>15966</v>
      </c>
    </row>
    <row r="178" spans="1:28" s="210" customFormat="1" ht="54">
      <c r="A178" s="293" t="s">
        <v>748</v>
      </c>
      <c r="B178" s="166" t="s">
        <v>1088</v>
      </c>
      <c r="C178" s="170" t="s">
        <v>13290</v>
      </c>
      <c r="D178" s="213"/>
      <c r="E178" s="166" t="s">
        <v>2321</v>
      </c>
      <c r="F178" s="166" t="s">
        <v>748</v>
      </c>
      <c r="G178" s="166" t="s">
        <v>12764</v>
      </c>
      <c r="H178" s="167">
        <v>0</v>
      </c>
      <c r="I178" s="168" t="s">
        <v>1688</v>
      </c>
      <c r="J178" s="168" t="s">
        <v>1688</v>
      </c>
      <c r="K178" s="207"/>
      <c r="L178" s="207"/>
      <c r="M178" s="207"/>
      <c r="N178" s="207"/>
      <c r="O178" s="207"/>
      <c r="P178" s="169"/>
      <c r="Q178" s="208"/>
      <c r="R178" s="166" t="s">
        <v>13290</v>
      </c>
      <c r="S178" s="165" t="s">
        <v>12035</v>
      </c>
      <c r="T178" s="165" t="s">
        <v>3289</v>
      </c>
      <c r="U178" s="185"/>
      <c r="V178" s="209">
        <v>482</v>
      </c>
      <c r="X178" s="210">
        <v>0</v>
      </c>
      <c r="AB178" s="211" t="s">
        <v>15959</v>
      </c>
    </row>
    <row r="179" spans="1:28" s="210" customFormat="1" ht="54">
      <c r="A179" s="293" t="s">
        <v>767</v>
      </c>
      <c r="B179" s="166" t="s">
        <v>1088</v>
      </c>
      <c r="C179" s="170" t="s">
        <v>13289</v>
      </c>
      <c r="D179" s="213"/>
      <c r="E179" s="166" t="s">
        <v>1063</v>
      </c>
      <c r="F179" s="166" t="s">
        <v>767</v>
      </c>
      <c r="G179" s="166" t="s">
        <v>12764</v>
      </c>
      <c r="H179" s="167">
        <v>0</v>
      </c>
      <c r="I179" s="168" t="s">
        <v>1708</v>
      </c>
      <c r="J179" s="168" t="s">
        <v>5897</v>
      </c>
      <c r="K179" s="207"/>
      <c r="L179" s="207"/>
      <c r="M179" s="207"/>
      <c r="N179" s="207"/>
      <c r="O179" s="207"/>
      <c r="P179" s="169"/>
      <c r="Q179" s="208"/>
      <c r="R179" s="166" t="s">
        <v>13289</v>
      </c>
      <c r="S179" s="165" t="s">
        <v>12107</v>
      </c>
      <c r="T179" s="165" t="s">
        <v>5896</v>
      </c>
      <c r="U179" s="185"/>
      <c r="V179" s="209">
        <v>513</v>
      </c>
      <c r="X179" s="210">
        <v>0</v>
      </c>
      <c r="AB179" s="211" t="s">
        <v>15966</v>
      </c>
    </row>
    <row r="180" spans="1:28" s="210" customFormat="1" ht="54">
      <c r="A180" s="293" t="s">
        <v>750</v>
      </c>
      <c r="B180" s="166" t="s">
        <v>1088</v>
      </c>
      <c r="C180" s="170" t="s">
        <v>13288</v>
      </c>
      <c r="D180" s="213"/>
      <c r="E180" s="166" t="s">
        <v>1063</v>
      </c>
      <c r="F180" s="166" t="s">
        <v>750</v>
      </c>
      <c r="G180" s="166" t="s">
        <v>12764</v>
      </c>
      <c r="H180" s="167">
        <v>0</v>
      </c>
      <c r="I180" s="168" t="s">
        <v>1710</v>
      </c>
      <c r="J180" s="168" t="s">
        <v>12398</v>
      </c>
      <c r="K180" s="207"/>
      <c r="L180" s="207"/>
      <c r="M180" s="207"/>
      <c r="N180" s="207"/>
      <c r="O180" s="207"/>
      <c r="P180" s="169"/>
      <c r="Q180" s="208"/>
      <c r="R180" s="166" t="s">
        <v>13288</v>
      </c>
      <c r="S180" s="165" t="s">
        <v>12107</v>
      </c>
      <c r="T180" s="165" t="s">
        <v>5882</v>
      </c>
      <c r="U180" s="185"/>
      <c r="V180" s="209">
        <v>514</v>
      </c>
      <c r="X180" s="210">
        <v>0</v>
      </c>
      <c r="AB180" s="211" t="s">
        <v>15965</v>
      </c>
    </row>
    <row r="181" spans="1:28" s="210" customFormat="1" ht="81">
      <c r="A181" s="293" t="s">
        <v>12470</v>
      </c>
      <c r="B181" s="166" t="s">
        <v>1088</v>
      </c>
      <c r="C181" s="170" t="s">
        <v>12469</v>
      </c>
      <c r="D181" s="213"/>
      <c r="E181" s="166" t="s">
        <v>1058</v>
      </c>
      <c r="F181" s="166" t="s">
        <v>12470</v>
      </c>
      <c r="G181" s="166" t="s">
        <v>12764</v>
      </c>
      <c r="H181" s="167">
        <v>0</v>
      </c>
      <c r="I181" s="168" t="s">
        <v>12484</v>
      </c>
      <c r="J181" s="168" t="s">
        <v>13100</v>
      </c>
      <c r="K181" s="207"/>
      <c r="L181" s="207"/>
      <c r="M181" s="207"/>
      <c r="N181" s="207"/>
      <c r="O181" s="207"/>
      <c r="P181" s="169"/>
      <c r="Q181" s="208"/>
      <c r="R181" s="166" t="s">
        <v>12469</v>
      </c>
      <c r="S181" s="165" t="s">
        <v>12054</v>
      </c>
      <c r="T181" s="165" t="s">
        <v>13001</v>
      </c>
      <c r="U181" s="185"/>
      <c r="V181" s="209">
        <v>401</v>
      </c>
      <c r="X181" s="210">
        <v>0</v>
      </c>
      <c r="AB181" s="211" t="s">
        <v>15967</v>
      </c>
    </row>
    <row r="182" spans="1:28" s="210" customFormat="1" ht="54">
      <c r="A182" s="258" t="s">
        <v>742</v>
      </c>
      <c r="B182" s="166" t="s">
        <v>1088</v>
      </c>
      <c r="C182" s="170" t="s">
        <v>1281</v>
      </c>
      <c r="D182" s="213"/>
      <c r="E182" s="166" t="s">
        <v>1058</v>
      </c>
      <c r="F182" s="166" t="s">
        <v>742</v>
      </c>
      <c r="G182" s="166" t="s">
        <v>12764</v>
      </c>
      <c r="H182" s="167">
        <v>0</v>
      </c>
      <c r="I182" s="168" t="s">
        <v>1694</v>
      </c>
      <c r="J182" s="168" t="s">
        <v>13101</v>
      </c>
      <c r="K182" s="207"/>
      <c r="L182" s="207"/>
      <c r="M182" s="207"/>
      <c r="N182" s="207"/>
      <c r="O182" s="207"/>
      <c r="P182" s="169"/>
      <c r="Q182" s="208"/>
      <c r="R182" s="166" t="s">
        <v>1281</v>
      </c>
      <c r="S182" s="165" t="s">
        <v>12054</v>
      </c>
      <c r="T182" s="165" t="s">
        <v>13002</v>
      </c>
      <c r="U182" s="185"/>
      <c r="V182" s="209">
        <v>403</v>
      </c>
      <c r="X182" s="210">
        <v>0</v>
      </c>
      <c r="AB182" s="211" t="s">
        <v>15968</v>
      </c>
    </row>
    <row r="183" spans="1:28" s="210" customFormat="1" ht="40.5">
      <c r="A183" s="258" t="s">
        <v>736</v>
      </c>
      <c r="B183" s="166" t="s">
        <v>1088</v>
      </c>
      <c r="C183" s="170" t="s">
        <v>803</v>
      </c>
      <c r="D183" s="213"/>
      <c r="E183" s="166" t="s">
        <v>2321</v>
      </c>
      <c r="F183" s="166" t="s">
        <v>736</v>
      </c>
      <c r="G183" s="166" t="s">
        <v>12764</v>
      </c>
      <c r="H183" s="167">
        <v>0</v>
      </c>
      <c r="I183" s="168" t="s">
        <v>1688</v>
      </c>
      <c r="J183" s="168" t="s">
        <v>1688</v>
      </c>
      <c r="K183" s="207"/>
      <c r="L183" s="207"/>
      <c r="M183" s="207"/>
      <c r="N183" s="207"/>
      <c r="O183" s="207"/>
      <c r="P183" s="169"/>
      <c r="Q183" s="208"/>
      <c r="R183" s="166" t="s">
        <v>803</v>
      </c>
      <c r="S183" s="165" t="s">
        <v>12035</v>
      </c>
      <c r="T183" s="165" t="s">
        <v>3289</v>
      </c>
      <c r="U183" s="185"/>
      <c r="V183" s="209">
        <v>421</v>
      </c>
      <c r="X183" s="210">
        <v>0</v>
      </c>
      <c r="AB183" s="211" t="s">
        <v>15969</v>
      </c>
    </row>
    <row r="184" spans="1:28" s="210" customFormat="1" ht="27">
      <c r="A184" s="258" t="s">
        <v>738</v>
      </c>
      <c r="B184" s="166" t="s">
        <v>1088</v>
      </c>
      <c r="C184" s="170" t="s">
        <v>778</v>
      </c>
      <c r="D184" s="213"/>
      <c r="E184" s="166" t="s">
        <v>842</v>
      </c>
      <c r="F184" s="166" t="s">
        <v>738</v>
      </c>
      <c r="G184" s="166" t="s">
        <v>12764</v>
      </c>
      <c r="H184" s="167">
        <v>0</v>
      </c>
      <c r="I184" s="168" t="s">
        <v>1690</v>
      </c>
      <c r="J184" s="168" t="s">
        <v>9079</v>
      </c>
      <c r="K184" s="207"/>
      <c r="L184" s="207"/>
      <c r="M184" s="207"/>
      <c r="N184" s="207"/>
      <c r="O184" s="207"/>
      <c r="P184" s="169"/>
      <c r="Q184" s="208"/>
      <c r="R184" s="166" t="s">
        <v>778</v>
      </c>
      <c r="S184" s="165" t="s">
        <v>12184</v>
      </c>
      <c r="T184" s="165" t="s">
        <v>13070</v>
      </c>
      <c r="U184" s="185"/>
      <c r="V184" s="209">
        <v>430</v>
      </c>
      <c r="X184" s="210">
        <v>0</v>
      </c>
      <c r="AB184" s="211" t="s">
        <v>15970</v>
      </c>
    </row>
    <row r="185" spans="1:28" s="210" customFormat="1" ht="94.5">
      <c r="A185" s="258" t="s">
        <v>739</v>
      </c>
      <c r="B185" s="166" t="s">
        <v>1088</v>
      </c>
      <c r="C185" s="170" t="s">
        <v>2053</v>
      </c>
      <c r="D185" s="213"/>
      <c r="E185" s="166" t="s">
        <v>1058</v>
      </c>
      <c r="F185" s="166" t="s">
        <v>739</v>
      </c>
      <c r="G185" s="166" t="s">
        <v>12764</v>
      </c>
      <c r="H185" s="167">
        <v>0</v>
      </c>
      <c r="I185" s="168" t="s">
        <v>2336</v>
      </c>
      <c r="J185" s="168" t="s">
        <v>13126</v>
      </c>
      <c r="K185" s="207"/>
      <c r="L185" s="207"/>
      <c r="M185" s="207"/>
      <c r="N185" s="207"/>
      <c r="O185" s="207"/>
      <c r="P185" s="169"/>
      <c r="Q185" s="208"/>
      <c r="R185" s="166" t="s">
        <v>2053</v>
      </c>
      <c r="S185" s="165" t="s">
        <v>12054</v>
      </c>
      <c r="T185" s="165" t="s">
        <v>13027</v>
      </c>
      <c r="U185" s="185"/>
      <c r="V185" s="209">
        <v>436</v>
      </c>
      <c r="X185" s="210">
        <v>0</v>
      </c>
      <c r="AB185" s="211" t="s">
        <v>15971</v>
      </c>
    </row>
    <row r="186" spans="1:28" s="210" customFormat="1" ht="81">
      <c r="A186" s="258" t="s">
        <v>15890</v>
      </c>
      <c r="B186" s="166" t="s">
        <v>1088</v>
      </c>
      <c r="C186" s="170" t="s">
        <v>15891</v>
      </c>
      <c r="D186" s="213"/>
      <c r="E186" s="166" t="s">
        <v>1073</v>
      </c>
      <c r="F186" s="166" t="s">
        <v>15890</v>
      </c>
      <c r="G186" s="166" t="s">
        <v>12764</v>
      </c>
      <c r="H186" s="167">
        <v>0</v>
      </c>
      <c r="I186" s="168" t="s">
        <v>15892</v>
      </c>
      <c r="J186" s="168" t="s">
        <v>8321</v>
      </c>
      <c r="K186" s="207"/>
      <c r="L186" s="207"/>
      <c r="M186" s="207"/>
      <c r="N186" s="207"/>
      <c r="O186" s="207"/>
      <c r="P186" s="169"/>
      <c r="Q186" s="208"/>
      <c r="R186" s="166" t="s">
        <v>15891</v>
      </c>
      <c r="S186" s="165" t="s">
        <v>12164</v>
      </c>
      <c r="T186" s="165" t="s">
        <v>8320</v>
      </c>
      <c r="U186" s="185"/>
      <c r="V186" s="209">
        <v>458</v>
      </c>
      <c r="X186" s="210">
        <v>0</v>
      </c>
      <c r="AB186" s="211" t="s">
        <v>15972</v>
      </c>
    </row>
    <row r="187" spans="1:28" s="210" customFormat="1" ht="54">
      <c r="A187" s="258" t="s">
        <v>1728</v>
      </c>
      <c r="B187" s="166" t="s">
        <v>1088</v>
      </c>
      <c r="C187" s="170" t="s">
        <v>12472</v>
      </c>
      <c r="D187" s="213"/>
      <c r="E187" s="166" t="s">
        <v>1053</v>
      </c>
      <c r="F187" s="166" t="s">
        <v>1728</v>
      </c>
      <c r="G187" s="166" t="s">
        <v>12764</v>
      </c>
      <c r="H187" s="167">
        <v>0</v>
      </c>
      <c r="I187" s="168" t="s">
        <v>1729</v>
      </c>
      <c r="J187" s="168" t="s">
        <v>3031</v>
      </c>
      <c r="K187" s="207"/>
      <c r="L187" s="207"/>
      <c r="M187" s="207"/>
      <c r="N187" s="207"/>
      <c r="O187" s="207"/>
      <c r="P187" s="169"/>
      <c r="Q187" s="208"/>
      <c r="R187" s="166" t="s">
        <v>14898</v>
      </c>
      <c r="S187" s="165" t="s">
        <v>12026</v>
      </c>
      <c r="T187" s="165" t="s">
        <v>3030</v>
      </c>
      <c r="U187" s="185"/>
      <c r="V187" s="209">
        <v>463</v>
      </c>
      <c r="X187" s="210">
        <v>0</v>
      </c>
      <c r="AB187" s="211" t="s">
        <v>15973</v>
      </c>
    </row>
    <row r="188" spans="1:28" s="210" customFormat="1" ht="27">
      <c r="A188" s="258" t="s">
        <v>744</v>
      </c>
      <c r="B188" s="166" t="s">
        <v>1088</v>
      </c>
      <c r="C188" s="170" t="s">
        <v>992</v>
      </c>
      <c r="D188" s="213"/>
      <c r="E188" s="166" t="s">
        <v>840</v>
      </c>
      <c r="F188" s="166" t="s">
        <v>744</v>
      </c>
      <c r="G188" s="166" t="s">
        <v>12764</v>
      </c>
      <c r="H188" s="167">
        <v>0</v>
      </c>
      <c r="I188" s="168" t="s">
        <v>1702</v>
      </c>
      <c r="J188" s="168" t="s">
        <v>8699</v>
      </c>
      <c r="K188" s="207"/>
      <c r="L188" s="207"/>
      <c r="M188" s="207"/>
      <c r="N188" s="207"/>
      <c r="O188" s="207"/>
      <c r="P188" s="169"/>
      <c r="Q188" s="208"/>
      <c r="R188" s="166" t="s">
        <v>992</v>
      </c>
      <c r="S188" s="165" t="s">
        <v>12179</v>
      </c>
      <c r="T188" s="165" t="s">
        <v>8698</v>
      </c>
      <c r="U188" s="185"/>
      <c r="V188" s="209">
        <v>470</v>
      </c>
      <c r="X188" s="210">
        <v>0</v>
      </c>
      <c r="AB188" s="211" t="s">
        <v>15974</v>
      </c>
    </row>
    <row r="189" spans="1:28" s="210" customFormat="1" ht="54">
      <c r="A189" s="258" t="s">
        <v>748</v>
      </c>
      <c r="B189" s="166" t="s">
        <v>1088</v>
      </c>
      <c r="C189" s="170" t="s">
        <v>13290</v>
      </c>
      <c r="D189" s="213"/>
      <c r="E189" s="166" t="s">
        <v>2321</v>
      </c>
      <c r="F189" s="166" t="s">
        <v>748</v>
      </c>
      <c r="G189" s="166" t="s">
        <v>12764</v>
      </c>
      <c r="H189" s="167">
        <v>0</v>
      </c>
      <c r="I189" s="168" t="s">
        <v>1688</v>
      </c>
      <c r="J189" s="168" t="s">
        <v>1688</v>
      </c>
      <c r="K189" s="207"/>
      <c r="L189" s="207"/>
      <c r="M189" s="207"/>
      <c r="N189" s="207"/>
      <c r="O189" s="207"/>
      <c r="P189" s="169"/>
      <c r="Q189" s="208"/>
      <c r="R189" s="166" t="s">
        <v>13290</v>
      </c>
      <c r="S189" s="165" t="s">
        <v>12035</v>
      </c>
      <c r="T189" s="165" t="s">
        <v>3289</v>
      </c>
      <c r="U189" s="185"/>
      <c r="V189" s="209">
        <v>482</v>
      </c>
      <c r="X189" s="210">
        <v>0</v>
      </c>
      <c r="AB189" s="211" t="s">
        <v>15959</v>
      </c>
    </row>
    <row r="190" spans="1:28" s="210" customFormat="1" ht="67.5">
      <c r="A190" s="258" t="s">
        <v>1356</v>
      </c>
      <c r="B190" s="166" t="s">
        <v>1088</v>
      </c>
      <c r="C190" s="170" t="s">
        <v>1355</v>
      </c>
      <c r="D190" s="213"/>
      <c r="E190" s="166" t="s">
        <v>1063</v>
      </c>
      <c r="F190" s="166" t="s">
        <v>1356</v>
      </c>
      <c r="G190" s="166" t="s">
        <v>12764</v>
      </c>
      <c r="H190" s="167">
        <v>0</v>
      </c>
      <c r="I190" s="168" t="s">
        <v>1686</v>
      </c>
      <c r="J190" s="168" t="s">
        <v>12398</v>
      </c>
      <c r="K190" s="207"/>
      <c r="L190" s="207"/>
      <c r="M190" s="207"/>
      <c r="N190" s="207"/>
      <c r="O190" s="207"/>
      <c r="P190" s="169"/>
      <c r="Q190" s="208"/>
      <c r="R190" s="166" t="s">
        <v>1355</v>
      </c>
      <c r="S190" s="165" t="s">
        <v>12107</v>
      </c>
      <c r="T190" s="165" t="s">
        <v>5882</v>
      </c>
      <c r="U190" s="185"/>
      <c r="V190" s="209">
        <v>488</v>
      </c>
      <c r="X190" s="210">
        <v>0</v>
      </c>
      <c r="AB190" s="211" t="s">
        <v>15975</v>
      </c>
    </row>
    <row r="191" spans="1:28" s="210" customFormat="1" ht="54">
      <c r="A191" s="258" t="s">
        <v>15901</v>
      </c>
      <c r="B191" s="166" t="s">
        <v>1088</v>
      </c>
      <c r="C191" s="170" t="s">
        <v>15902</v>
      </c>
      <c r="D191" s="213"/>
      <c r="E191" s="166" t="s">
        <v>1063</v>
      </c>
      <c r="F191" s="166" t="s">
        <v>15901</v>
      </c>
      <c r="G191" s="166" t="s">
        <v>12764</v>
      </c>
      <c r="H191" s="167">
        <v>0</v>
      </c>
      <c r="I191" s="168" t="s">
        <v>1686</v>
      </c>
      <c r="J191" s="168" t="s">
        <v>12398</v>
      </c>
      <c r="K191" s="207"/>
      <c r="L191" s="207"/>
      <c r="M191" s="207"/>
      <c r="N191" s="207"/>
      <c r="O191" s="207"/>
      <c r="P191" s="169"/>
      <c r="Q191" s="208"/>
      <c r="R191" s="166" t="s">
        <v>15902</v>
      </c>
      <c r="S191" s="165" t="s">
        <v>12107</v>
      </c>
      <c r="T191" s="165" t="s">
        <v>5882</v>
      </c>
      <c r="U191" s="185"/>
      <c r="V191" s="209">
        <v>507</v>
      </c>
      <c r="X191" s="210">
        <v>0</v>
      </c>
      <c r="AB191" s="211" t="s">
        <v>15976</v>
      </c>
    </row>
    <row r="192" spans="1:28" s="210" customFormat="1" ht="54">
      <c r="A192" s="258" t="s">
        <v>767</v>
      </c>
      <c r="B192" s="166" t="s">
        <v>1088</v>
      </c>
      <c r="C192" s="170" t="s">
        <v>13289</v>
      </c>
      <c r="D192" s="213"/>
      <c r="E192" s="166" t="s">
        <v>1063</v>
      </c>
      <c r="F192" s="166" t="s">
        <v>767</v>
      </c>
      <c r="G192" s="166" t="s">
        <v>12764</v>
      </c>
      <c r="H192" s="167">
        <v>0</v>
      </c>
      <c r="I192" s="168" t="s">
        <v>1708</v>
      </c>
      <c r="J192" s="168" t="s">
        <v>5897</v>
      </c>
      <c r="K192" s="207"/>
      <c r="L192" s="207"/>
      <c r="M192" s="207"/>
      <c r="N192" s="207"/>
      <c r="O192" s="207"/>
      <c r="P192" s="169"/>
      <c r="Q192" s="208"/>
      <c r="R192" s="166" t="s">
        <v>13289</v>
      </c>
      <c r="S192" s="165" t="s">
        <v>12107</v>
      </c>
      <c r="T192" s="165" t="s">
        <v>5896</v>
      </c>
      <c r="U192" s="185"/>
      <c r="V192" s="209">
        <v>513</v>
      </c>
      <c r="X192" s="210">
        <v>0</v>
      </c>
      <c r="AB192" s="211" t="s">
        <v>15966</v>
      </c>
    </row>
    <row r="193" spans="1:28" s="210" customFormat="1" ht="54">
      <c r="A193" s="258" t="s">
        <v>750</v>
      </c>
      <c r="B193" s="166" t="s">
        <v>1088</v>
      </c>
      <c r="C193" s="170" t="s">
        <v>13288</v>
      </c>
      <c r="D193" s="213"/>
      <c r="E193" s="166" t="s">
        <v>1063</v>
      </c>
      <c r="F193" s="166" t="s">
        <v>750</v>
      </c>
      <c r="G193" s="166" t="s">
        <v>12764</v>
      </c>
      <c r="H193" s="167">
        <v>0</v>
      </c>
      <c r="I193" s="168" t="s">
        <v>1710</v>
      </c>
      <c r="J193" s="168" t="s">
        <v>12398</v>
      </c>
      <c r="K193" s="207"/>
      <c r="L193" s="207"/>
      <c r="M193" s="207"/>
      <c r="N193" s="207"/>
      <c r="O193" s="207"/>
      <c r="P193" s="169"/>
      <c r="Q193" s="208"/>
      <c r="R193" s="166" t="s">
        <v>13288</v>
      </c>
      <c r="S193" s="165" t="s">
        <v>12107</v>
      </c>
      <c r="T193" s="165" t="s">
        <v>5882</v>
      </c>
      <c r="U193" s="185"/>
      <c r="V193" s="209">
        <v>514</v>
      </c>
      <c r="X193" s="210">
        <v>0</v>
      </c>
      <c r="AB193" s="211" t="s">
        <v>15965</v>
      </c>
    </row>
    <row r="194" spans="1:28" s="210" customFormat="1" ht="27">
      <c r="A194" s="258" t="s">
        <v>753</v>
      </c>
      <c r="B194" s="166" t="s">
        <v>1088</v>
      </c>
      <c r="C194" s="170" t="s">
        <v>989</v>
      </c>
      <c r="D194" s="213"/>
      <c r="E194" s="166" t="s">
        <v>848</v>
      </c>
      <c r="F194" s="166" t="s">
        <v>753</v>
      </c>
      <c r="G194" s="166" t="s">
        <v>12764</v>
      </c>
      <c r="H194" s="167">
        <v>0</v>
      </c>
      <c r="I194" s="168" t="s">
        <v>1711</v>
      </c>
      <c r="J194" s="168" t="s">
        <v>1712</v>
      </c>
      <c r="K194" s="207"/>
      <c r="L194" s="207"/>
      <c r="M194" s="207"/>
      <c r="N194" s="207"/>
      <c r="O194" s="207"/>
      <c r="P194" s="169"/>
      <c r="Q194" s="208"/>
      <c r="R194" s="166" t="s">
        <v>989</v>
      </c>
      <c r="S194" s="165" t="s">
        <v>12223</v>
      </c>
      <c r="T194" s="165" t="s">
        <v>10711</v>
      </c>
      <c r="U194" s="185"/>
      <c r="V194" s="209">
        <v>526</v>
      </c>
      <c r="X194" s="210">
        <v>0</v>
      </c>
      <c r="AB194" s="211" t="s">
        <v>15977</v>
      </c>
    </row>
    <row r="195" spans="1:28" s="210" customFormat="1" ht="94.5">
      <c r="A195" s="258" t="s">
        <v>755</v>
      </c>
      <c r="B195" s="166" t="s">
        <v>1088</v>
      </c>
      <c r="C195" s="170" t="s">
        <v>2073</v>
      </c>
      <c r="D195" s="213"/>
      <c r="E195" s="166" t="s">
        <v>1058</v>
      </c>
      <c r="F195" s="166" t="s">
        <v>755</v>
      </c>
      <c r="G195" s="166" t="s">
        <v>12764</v>
      </c>
      <c r="H195" s="167">
        <v>0</v>
      </c>
      <c r="I195" s="168" t="s">
        <v>2336</v>
      </c>
      <c r="J195" s="168" t="s">
        <v>13126</v>
      </c>
      <c r="K195" s="207"/>
      <c r="L195" s="207"/>
      <c r="M195" s="207"/>
      <c r="N195" s="207"/>
      <c r="O195" s="207"/>
      <c r="P195" s="169"/>
      <c r="Q195" s="208"/>
      <c r="R195" s="166" t="s">
        <v>2073</v>
      </c>
      <c r="S195" s="165" t="s">
        <v>12054</v>
      </c>
      <c r="T195" s="165" t="s">
        <v>13027</v>
      </c>
      <c r="U195" s="185"/>
      <c r="V195" s="209">
        <v>543</v>
      </c>
      <c r="X195" s="210">
        <v>0</v>
      </c>
      <c r="AB195" s="211" t="s">
        <v>15978</v>
      </c>
    </row>
    <row r="196" spans="1:28" s="210" customFormat="1" ht="27">
      <c r="A196" s="165" t="s">
        <v>753</v>
      </c>
      <c r="B196" s="166" t="s">
        <v>1088</v>
      </c>
      <c r="C196" s="170" t="s">
        <v>989</v>
      </c>
      <c r="D196" s="213"/>
      <c r="E196" s="166" t="s">
        <v>848</v>
      </c>
      <c r="F196" s="166" t="s">
        <v>753</v>
      </c>
      <c r="G196" s="166" t="s">
        <v>12764</v>
      </c>
      <c r="H196" s="167">
        <v>0</v>
      </c>
      <c r="I196" s="168" t="s">
        <v>1711</v>
      </c>
      <c r="J196" s="168" t="s">
        <v>1712</v>
      </c>
      <c r="K196" s="207"/>
      <c r="L196" s="207"/>
      <c r="M196" s="207"/>
      <c r="N196" s="207"/>
      <c r="O196" s="207"/>
      <c r="P196" s="169"/>
      <c r="Q196" s="208"/>
      <c r="R196" s="166" t="s">
        <v>989</v>
      </c>
      <c r="S196" s="165" t="s">
        <v>12223</v>
      </c>
      <c r="T196" s="165" t="s">
        <v>10711</v>
      </c>
      <c r="U196" s="185"/>
      <c r="V196" s="209">
        <v>526</v>
      </c>
      <c r="X196" s="210">
        <v>0</v>
      </c>
      <c r="AB196" s="211" t="s">
        <v>15977</v>
      </c>
    </row>
    <row r="197" spans="1:28" s="210" customFormat="1" ht="94.5">
      <c r="A197" s="165" t="s">
        <v>631</v>
      </c>
      <c r="B197" s="166" t="s">
        <v>1087</v>
      </c>
      <c r="C197" s="170" t="s">
        <v>49</v>
      </c>
      <c r="D197" s="213"/>
      <c r="E197" s="166" t="s">
        <v>1059</v>
      </c>
      <c r="F197" s="166" t="s">
        <v>631</v>
      </c>
      <c r="G197" s="166" t="s">
        <v>12764</v>
      </c>
      <c r="H197" s="167">
        <v>0</v>
      </c>
      <c r="I197" s="168" t="s">
        <v>1498</v>
      </c>
      <c r="J197" s="168" t="s">
        <v>1499</v>
      </c>
      <c r="K197" s="207"/>
      <c r="L197" s="207"/>
      <c r="M197" s="207"/>
      <c r="N197" s="207"/>
      <c r="O197" s="207"/>
      <c r="P197" s="169"/>
      <c r="Q197" s="208"/>
      <c r="R197" s="166" t="s">
        <v>14841</v>
      </c>
      <c r="S197" s="165" t="s">
        <v>12063</v>
      </c>
      <c r="T197" s="165" t="s">
        <v>4109</v>
      </c>
      <c r="U197" s="185"/>
      <c r="V197" s="209">
        <v>19</v>
      </c>
      <c r="X197" s="210">
        <v>0</v>
      </c>
      <c r="AB197" s="211" t="s">
        <v>15979</v>
      </c>
    </row>
    <row r="198" spans="1:28" s="210" customFormat="1" ht="54">
      <c r="A198" s="165" t="s">
        <v>750</v>
      </c>
      <c r="B198" s="166" t="s">
        <v>1088</v>
      </c>
      <c r="C198" s="170" t="s">
        <v>13288</v>
      </c>
      <c r="D198" s="213"/>
      <c r="E198" s="166" t="s">
        <v>1063</v>
      </c>
      <c r="F198" s="166" t="s">
        <v>750</v>
      </c>
      <c r="G198" s="166" t="s">
        <v>12764</v>
      </c>
      <c r="H198" s="167">
        <v>0</v>
      </c>
      <c r="I198" s="168" t="s">
        <v>1710</v>
      </c>
      <c r="J198" s="168" t="s">
        <v>12398</v>
      </c>
      <c r="K198" s="207"/>
      <c r="L198" s="207"/>
      <c r="M198" s="207"/>
      <c r="N198" s="207"/>
      <c r="O198" s="207"/>
      <c r="P198" s="169"/>
      <c r="Q198" s="208"/>
      <c r="R198" s="166" t="s">
        <v>13288</v>
      </c>
      <c r="S198" s="165" t="s">
        <v>12107</v>
      </c>
      <c r="T198" s="165" t="s">
        <v>5882</v>
      </c>
      <c r="U198" s="185"/>
      <c r="V198" s="209">
        <v>514</v>
      </c>
      <c r="X198" s="210">
        <v>0</v>
      </c>
      <c r="AB198" s="211" t="s">
        <v>15965</v>
      </c>
    </row>
    <row r="199" spans="1:28" s="210" customFormat="1" ht="54">
      <c r="A199" s="165" t="s">
        <v>15901</v>
      </c>
      <c r="B199" s="166" t="s">
        <v>1088</v>
      </c>
      <c r="C199" s="170" t="s">
        <v>15902</v>
      </c>
      <c r="D199" s="213"/>
      <c r="E199" s="166" t="s">
        <v>1063</v>
      </c>
      <c r="F199" s="166" t="s">
        <v>15901</v>
      </c>
      <c r="G199" s="166" t="s">
        <v>12764</v>
      </c>
      <c r="H199" s="167">
        <v>0</v>
      </c>
      <c r="I199" s="168" t="s">
        <v>1686</v>
      </c>
      <c r="J199" s="168" t="s">
        <v>12398</v>
      </c>
      <c r="K199" s="207"/>
      <c r="L199" s="207"/>
      <c r="M199" s="207"/>
      <c r="N199" s="207"/>
      <c r="O199" s="207"/>
      <c r="P199" s="169"/>
      <c r="Q199" s="208"/>
      <c r="R199" s="166" t="s">
        <v>15902</v>
      </c>
      <c r="S199" s="165" t="s">
        <v>12107</v>
      </c>
      <c r="T199" s="165" t="s">
        <v>5882</v>
      </c>
      <c r="U199" s="185"/>
      <c r="V199" s="209">
        <v>507</v>
      </c>
      <c r="X199" s="210">
        <v>0</v>
      </c>
      <c r="AB199" s="211" t="s">
        <v>15976</v>
      </c>
    </row>
    <row r="200" spans="1:28" s="210" customFormat="1" ht="54">
      <c r="A200" s="165" t="s">
        <v>1728</v>
      </c>
      <c r="B200" s="166" t="s">
        <v>1088</v>
      </c>
      <c r="C200" s="170" t="s">
        <v>12472</v>
      </c>
      <c r="D200" s="213"/>
      <c r="E200" s="166" t="s">
        <v>1053</v>
      </c>
      <c r="F200" s="166" t="s">
        <v>1728</v>
      </c>
      <c r="G200" s="166" t="s">
        <v>12764</v>
      </c>
      <c r="H200" s="167">
        <v>0</v>
      </c>
      <c r="I200" s="168" t="s">
        <v>1729</v>
      </c>
      <c r="J200" s="168" t="s">
        <v>3031</v>
      </c>
      <c r="K200" s="207"/>
      <c r="L200" s="207"/>
      <c r="M200" s="207"/>
      <c r="N200" s="207"/>
      <c r="O200" s="207"/>
      <c r="P200" s="169"/>
      <c r="Q200" s="208"/>
      <c r="R200" s="166" t="s">
        <v>14898</v>
      </c>
      <c r="S200" s="165" t="s">
        <v>12026</v>
      </c>
      <c r="T200" s="165" t="s">
        <v>3030</v>
      </c>
      <c r="U200" s="185"/>
      <c r="V200" s="209">
        <v>463</v>
      </c>
      <c r="X200" s="210">
        <v>0</v>
      </c>
      <c r="AB200" s="211" t="s">
        <v>15973</v>
      </c>
    </row>
    <row r="201" spans="1:28" s="210" customFormat="1" ht="27">
      <c r="A201" s="165" t="s">
        <v>744</v>
      </c>
      <c r="B201" s="166" t="s">
        <v>1088</v>
      </c>
      <c r="C201" s="170" t="s">
        <v>992</v>
      </c>
      <c r="D201" s="213"/>
      <c r="E201" s="166" t="s">
        <v>840</v>
      </c>
      <c r="F201" s="166" t="s">
        <v>744</v>
      </c>
      <c r="G201" s="166" t="s">
        <v>12764</v>
      </c>
      <c r="H201" s="167">
        <v>0</v>
      </c>
      <c r="I201" s="168" t="s">
        <v>1702</v>
      </c>
      <c r="J201" s="168" t="s">
        <v>8699</v>
      </c>
      <c r="K201" s="207"/>
      <c r="L201" s="207"/>
      <c r="M201" s="207"/>
      <c r="N201" s="207"/>
      <c r="O201" s="207"/>
      <c r="P201" s="169"/>
      <c r="Q201" s="208"/>
      <c r="R201" s="166" t="s">
        <v>992</v>
      </c>
      <c r="S201" s="165" t="s">
        <v>12179</v>
      </c>
      <c r="T201" s="165" t="s">
        <v>8698</v>
      </c>
      <c r="U201" s="185"/>
      <c r="V201" s="209">
        <v>470</v>
      </c>
      <c r="X201" s="210">
        <v>0</v>
      </c>
      <c r="AB201" s="211" t="s">
        <v>15974</v>
      </c>
    </row>
    <row r="202" spans="1:28" s="210" customFormat="1" ht="54">
      <c r="A202" s="165" t="s">
        <v>748</v>
      </c>
      <c r="B202" s="166" t="s">
        <v>1088</v>
      </c>
      <c r="C202" s="170" t="s">
        <v>13290</v>
      </c>
      <c r="D202" s="213"/>
      <c r="E202" s="166" t="s">
        <v>2321</v>
      </c>
      <c r="F202" s="166" t="s">
        <v>748</v>
      </c>
      <c r="G202" s="166" t="s">
        <v>12764</v>
      </c>
      <c r="H202" s="167">
        <v>0</v>
      </c>
      <c r="I202" s="168" t="s">
        <v>1688</v>
      </c>
      <c r="J202" s="168" t="s">
        <v>1688</v>
      </c>
      <c r="K202" s="207"/>
      <c r="L202" s="207"/>
      <c r="M202" s="207"/>
      <c r="N202" s="207"/>
      <c r="O202" s="207"/>
      <c r="P202" s="169"/>
      <c r="Q202" s="208"/>
      <c r="R202" s="166" t="s">
        <v>13290</v>
      </c>
      <c r="S202" s="165" t="s">
        <v>12035</v>
      </c>
      <c r="T202" s="165" t="s">
        <v>3289</v>
      </c>
      <c r="U202" s="185"/>
      <c r="V202" s="209">
        <v>482</v>
      </c>
      <c r="X202" s="210">
        <v>0</v>
      </c>
      <c r="AB202" s="211" t="s">
        <v>15959</v>
      </c>
    </row>
    <row r="203" spans="1:28" s="210" customFormat="1" ht="54">
      <c r="A203" s="165" t="s">
        <v>767</v>
      </c>
      <c r="B203" s="166" t="s">
        <v>1088</v>
      </c>
      <c r="C203" s="170" t="s">
        <v>13289</v>
      </c>
      <c r="D203" s="213"/>
      <c r="E203" s="166" t="s">
        <v>1063</v>
      </c>
      <c r="F203" s="166" t="s">
        <v>767</v>
      </c>
      <c r="G203" s="166" t="s">
        <v>12764</v>
      </c>
      <c r="H203" s="167">
        <v>0</v>
      </c>
      <c r="I203" s="168" t="s">
        <v>1708</v>
      </c>
      <c r="J203" s="168" t="s">
        <v>5897</v>
      </c>
      <c r="K203" s="207"/>
      <c r="L203" s="207"/>
      <c r="M203" s="207"/>
      <c r="N203" s="207"/>
      <c r="O203" s="207"/>
      <c r="P203" s="169"/>
      <c r="Q203" s="208"/>
      <c r="R203" s="166" t="s">
        <v>13289</v>
      </c>
      <c r="S203" s="165" t="s">
        <v>12107</v>
      </c>
      <c r="T203" s="165" t="s">
        <v>5896</v>
      </c>
      <c r="U203" s="185"/>
      <c r="V203" s="209">
        <v>513</v>
      </c>
      <c r="X203" s="210">
        <v>0</v>
      </c>
      <c r="AB203" s="211" t="s">
        <v>15966</v>
      </c>
    </row>
    <row r="204" spans="1:28" s="210" customFormat="1" ht="54">
      <c r="A204" s="165" t="s">
        <v>749</v>
      </c>
      <c r="B204" s="166" t="s">
        <v>1088</v>
      </c>
      <c r="C204" s="170" t="s">
        <v>607</v>
      </c>
      <c r="D204" s="213"/>
      <c r="E204" s="166" t="s">
        <v>1063</v>
      </c>
      <c r="F204" s="166" t="s">
        <v>749</v>
      </c>
      <c r="G204" s="166" t="s">
        <v>12764</v>
      </c>
      <c r="H204" s="167">
        <v>0</v>
      </c>
      <c r="I204" s="168" t="s">
        <v>1686</v>
      </c>
      <c r="J204" s="168" t="s">
        <v>12398</v>
      </c>
      <c r="K204" s="207"/>
      <c r="L204" s="207"/>
      <c r="M204" s="207"/>
      <c r="N204" s="207"/>
      <c r="O204" s="207"/>
      <c r="P204" s="169"/>
      <c r="Q204" s="208"/>
      <c r="R204" s="166" t="s">
        <v>607</v>
      </c>
      <c r="S204" s="165" t="s">
        <v>12107</v>
      </c>
      <c r="T204" s="165" t="s">
        <v>5882</v>
      </c>
      <c r="U204" s="185"/>
      <c r="V204" s="209">
        <v>500</v>
      </c>
      <c r="X204" s="210">
        <v>0</v>
      </c>
      <c r="AB204" s="211" t="s">
        <v>15980</v>
      </c>
    </row>
    <row r="205" spans="1:28" s="210" customFormat="1" ht="54">
      <c r="A205" s="165" t="s">
        <v>15253</v>
      </c>
      <c r="B205" s="166" t="s">
        <v>1088</v>
      </c>
      <c r="C205" s="170" t="s">
        <v>15252</v>
      </c>
      <c r="D205" s="166"/>
      <c r="E205" s="166" t="s">
        <v>1063</v>
      </c>
      <c r="F205" s="166" t="s">
        <v>15253</v>
      </c>
      <c r="G205" s="166" t="s">
        <v>12764</v>
      </c>
      <c r="H205" s="167">
        <v>0</v>
      </c>
      <c r="I205" s="168" t="s">
        <v>14554</v>
      </c>
      <c r="J205" s="168" t="s">
        <v>12398</v>
      </c>
      <c r="K205" s="207"/>
      <c r="L205" s="207"/>
      <c r="M205" s="207"/>
      <c r="N205" s="207"/>
      <c r="O205" s="207"/>
      <c r="P205" s="169"/>
      <c r="Q205" s="208"/>
      <c r="R205" s="166" t="s">
        <v>15252</v>
      </c>
      <c r="S205" s="165" t="s">
        <v>12107</v>
      </c>
      <c r="T205" s="165" t="s">
        <v>5882</v>
      </c>
      <c r="U205" s="185"/>
      <c r="V205" s="209">
        <v>504</v>
      </c>
      <c r="X205" s="210">
        <v>0</v>
      </c>
      <c r="AB205" s="211" t="s">
        <v>15981</v>
      </c>
    </row>
    <row r="206" spans="1:28" s="210" customFormat="1" ht="40.5">
      <c r="A206" s="165" t="s">
        <v>15179</v>
      </c>
      <c r="B206" s="166" t="s">
        <v>1088</v>
      </c>
      <c r="C206" s="170" t="s">
        <v>15177</v>
      </c>
      <c r="D206" s="166"/>
      <c r="E206" s="166" t="s">
        <v>1063</v>
      </c>
      <c r="F206" s="166" t="s">
        <v>15179</v>
      </c>
      <c r="G206" s="166" t="s">
        <v>12764</v>
      </c>
      <c r="H206" s="167">
        <v>0</v>
      </c>
      <c r="I206" s="168" t="s">
        <v>14554</v>
      </c>
      <c r="J206" s="168" t="s">
        <v>12398</v>
      </c>
      <c r="K206" s="207"/>
      <c r="L206" s="207"/>
      <c r="M206" s="207"/>
      <c r="N206" s="207"/>
      <c r="O206" s="207"/>
      <c r="P206" s="169"/>
      <c r="Q206" s="208"/>
      <c r="R206" s="166" t="s">
        <v>15942</v>
      </c>
      <c r="S206" s="165" t="s">
        <v>12107</v>
      </c>
      <c r="T206" s="165" t="s">
        <v>5882</v>
      </c>
      <c r="U206" s="185"/>
      <c r="V206" s="209" t="e">
        <v>#N/A</v>
      </c>
      <c r="X206" s="210">
        <v>0</v>
      </c>
      <c r="AB206" s="211" t="s">
        <v>15982</v>
      </c>
    </row>
    <row r="207" spans="1:28" s="210" customFormat="1" ht="54">
      <c r="A207" s="165" t="s">
        <v>15905</v>
      </c>
      <c r="B207" s="166" t="s">
        <v>1088</v>
      </c>
      <c r="C207" s="170" t="s">
        <v>15906</v>
      </c>
      <c r="D207" s="166"/>
      <c r="E207" s="166" t="s">
        <v>1063</v>
      </c>
      <c r="F207" s="166" t="s">
        <v>15905</v>
      </c>
      <c r="G207" s="166" t="s">
        <v>12764</v>
      </c>
      <c r="H207" s="167">
        <v>0</v>
      </c>
      <c r="I207" s="168" t="s">
        <v>15907</v>
      </c>
      <c r="J207" s="168" t="s">
        <v>12398</v>
      </c>
      <c r="K207" s="207"/>
      <c r="L207" s="207"/>
      <c r="M207" s="207"/>
      <c r="N207" s="207"/>
      <c r="O207" s="207"/>
      <c r="P207" s="169"/>
      <c r="Q207" s="208"/>
      <c r="R207" s="166" t="s">
        <v>15906</v>
      </c>
      <c r="S207" s="165" t="s">
        <v>12107</v>
      </c>
      <c r="T207" s="165" t="s">
        <v>5882</v>
      </c>
      <c r="U207" s="185"/>
      <c r="V207" s="209">
        <v>499</v>
      </c>
      <c r="X207" s="210">
        <v>0</v>
      </c>
      <c r="AB207" s="211" t="s">
        <v>15983</v>
      </c>
    </row>
    <row r="208" spans="1:28" s="210" customFormat="1" ht="67.5">
      <c r="A208" s="165" t="s">
        <v>1356</v>
      </c>
      <c r="B208" s="166" t="s">
        <v>1088</v>
      </c>
      <c r="C208" s="170" t="s">
        <v>1355</v>
      </c>
      <c r="D208" s="213"/>
      <c r="E208" s="166" t="s">
        <v>1063</v>
      </c>
      <c r="F208" s="166" t="s">
        <v>1356</v>
      </c>
      <c r="G208" s="166" t="s">
        <v>12764</v>
      </c>
      <c r="H208" s="167">
        <v>0</v>
      </c>
      <c r="I208" s="168" t="s">
        <v>1686</v>
      </c>
      <c r="J208" s="168" t="s">
        <v>12398</v>
      </c>
      <c r="K208" s="207"/>
      <c r="L208" s="207"/>
      <c r="M208" s="207"/>
      <c r="N208" s="207"/>
      <c r="O208" s="207"/>
      <c r="P208" s="169"/>
      <c r="Q208" s="208"/>
      <c r="R208" s="166" t="s">
        <v>1355</v>
      </c>
      <c r="S208" s="165" t="s">
        <v>12107</v>
      </c>
      <c r="T208" s="165" t="s">
        <v>5882</v>
      </c>
      <c r="U208" s="185"/>
      <c r="V208" s="209">
        <v>488</v>
      </c>
      <c r="X208" s="210">
        <v>0</v>
      </c>
      <c r="AB208" s="211" t="s">
        <v>15975</v>
      </c>
    </row>
    <row r="209" spans="1:28" s="210" customFormat="1" ht="67.5">
      <c r="A209" s="165" t="s">
        <v>756</v>
      </c>
      <c r="B209" s="166" t="s">
        <v>1088</v>
      </c>
      <c r="C209" s="170" t="s">
        <v>2235</v>
      </c>
      <c r="D209" s="213"/>
      <c r="E209" s="166" t="s">
        <v>1058</v>
      </c>
      <c r="F209" s="166" t="s">
        <v>756</v>
      </c>
      <c r="G209" s="166" t="s">
        <v>12764</v>
      </c>
      <c r="H209" s="167">
        <v>0</v>
      </c>
      <c r="I209" s="168" t="s">
        <v>2336</v>
      </c>
      <c r="J209" s="168" t="s">
        <v>13126</v>
      </c>
      <c r="K209" s="207"/>
      <c r="L209" s="207"/>
      <c r="M209" s="207"/>
      <c r="N209" s="207"/>
      <c r="O209" s="207"/>
      <c r="P209" s="169"/>
      <c r="Q209" s="208"/>
      <c r="R209" s="166" t="s">
        <v>14867</v>
      </c>
      <c r="S209" s="165" t="s">
        <v>12054</v>
      </c>
      <c r="T209" s="165" t="s">
        <v>13027</v>
      </c>
      <c r="U209" s="185"/>
      <c r="V209" s="209">
        <v>547</v>
      </c>
      <c r="X209" s="210">
        <v>0</v>
      </c>
      <c r="AB209" s="211" t="s">
        <v>15984</v>
      </c>
    </row>
    <row r="210" spans="1:28" s="210" customFormat="1" ht="54">
      <c r="A210" s="165" t="s">
        <v>748</v>
      </c>
      <c r="B210" s="166" t="s">
        <v>1088</v>
      </c>
      <c r="C210" s="170" t="s">
        <v>13290</v>
      </c>
      <c r="D210" s="213"/>
      <c r="E210" s="166" t="s">
        <v>2321</v>
      </c>
      <c r="F210" s="166" t="s">
        <v>748</v>
      </c>
      <c r="G210" s="166" t="s">
        <v>12764</v>
      </c>
      <c r="H210" s="167">
        <v>0</v>
      </c>
      <c r="I210" s="168" t="s">
        <v>1688</v>
      </c>
      <c r="J210" s="168" t="s">
        <v>1688</v>
      </c>
      <c r="K210" s="207"/>
      <c r="L210" s="207"/>
      <c r="M210" s="207"/>
      <c r="N210" s="207"/>
      <c r="O210" s="207"/>
      <c r="P210" s="169"/>
      <c r="Q210" s="208"/>
      <c r="R210" s="166" t="s">
        <v>13290</v>
      </c>
      <c r="S210" s="165" t="s">
        <v>12035</v>
      </c>
      <c r="T210" s="165" t="s">
        <v>3289</v>
      </c>
      <c r="U210" s="185"/>
      <c r="V210" s="209">
        <v>482</v>
      </c>
      <c r="X210" s="210">
        <v>0</v>
      </c>
      <c r="AB210" s="211" t="s">
        <v>15959</v>
      </c>
    </row>
    <row r="211" spans="1:28" s="210" customFormat="1" ht="54">
      <c r="A211" s="165" t="s">
        <v>679</v>
      </c>
      <c r="B211" s="166" t="s">
        <v>1087</v>
      </c>
      <c r="C211" s="170" t="s">
        <v>2201</v>
      </c>
      <c r="D211" s="213"/>
      <c r="E211" s="166" t="s">
        <v>1056</v>
      </c>
      <c r="F211" s="166" t="s">
        <v>679</v>
      </c>
      <c r="G211" s="166" t="s">
        <v>12764</v>
      </c>
      <c r="H211" s="167">
        <v>0</v>
      </c>
      <c r="I211" s="168" t="s">
        <v>1563</v>
      </c>
      <c r="J211" s="168" t="s">
        <v>1564</v>
      </c>
      <c r="K211" s="207"/>
      <c r="L211" s="207"/>
      <c r="M211" s="207"/>
      <c r="N211" s="207"/>
      <c r="O211" s="207"/>
      <c r="P211" s="169"/>
      <c r="Q211" s="208"/>
      <c r="R211" s="166" t="s">
        <v>2201</v>
      </c>
      <c r="S211" s="165" t="s">
        <v>12049</v>
      </c>
      <c r="T211" s="165" t="s">
        <v>3657</v>
      </c>
      <c r="U211" s="185"/>
      <c r="V211" s="209">
        <v>175</v>
      </c>
      <c r="X211" s="210">
        <v>0</v>
      </c>
      <c r="AB211" s="211" t="s">
        <v>15985</v>
      </c>
    </row>
    <row r="212" spans="1:28" s="210" customFormat="1" ht="108">
      <c r="A212" s="165" t="s">
        <v>710</v>
      </c>
      <c r="B212" s="166" t="s">
        <v>1087</v>
      </c>
      <c r="C212" s="170" t="s">
        <v>2224</v>
      </c>
      <c r="D212" s="213"/>
      <c r="E212" s="166" t="s">
        <v>1053</v>
      </c>
      <c r="F212" s="166" t="s">
        <v>710</v>
      </c>
      <c r="G212" s="166" t="s">
        <v>12764</v>
      </c>
      <c r="H212" s="167">
        <v>0</v>
      </c>
      <c r="I212" s="168" t="s">
        <v>1611</v>
      </c>
      <c r="J212" s="168" t="s">
        <v>3031</v>
      </c>
      <c r="K212" s="207"/>
      <c r="L212" s="207"/>
      <c r="M212" s="207"/>
      <c r="N212" s="207"/>
      <c r="O212" s="207"/>
      <c r="P212" s="169"/>
      <c r="Q212" s="208"/>
      <c r="R212" s="166" t="s">
        <v>2224</v>
      </c>
      <c r="S212" s="165" t="s">
        <v>12026</v>
      </c>
      <c r="T212" s="165" t="s">
        <v>3030</v>
      </c>
      <c r="U212" s="185"/>
      <c r="V212" s="209">
        <v>293</v>
      </c>
      <c r="X212" s="210">
        <v>0</v>
      </c>
      <c r="AB212" s="211" t="s">
        <v>15986</v>
      </c>
    </row>
    <row r="213" spans="1:28" s="210" customFormat="1" ht="54">
      <c r="A213" s="165" t="s">
        <v>634</v>
      </c>
      <c r="B213" s="166" t="s">
        <v>1087</v>
      </c>
      <c r="C213" s="170" t="s">
        <v>2181</v>
      </c>
      <c r="D213" s="213"/>
      <c r="E213" s="166" t="s">
        <v>1056</v>
      </c>
      <c r="F213" s="166" t="s">
        <v>634</v>
      </c>
      <c r="G213" s="166" t="s">
        <v>12764</v>
      </c>
      <c r="H213" s="167">
        <v>0</v>
      </c>
      <c r="I213" s="168" t="s">
        <v>1504</v>
      </c>
      <c r="J213" s="168" t="s">
        <v>1505</v>
      </c>
      <c r="K213" s="207"/>
      <c r="L213" s="207"/>
      <c r="M213" s="207"/>
      <c r="N213" s="207"/>
      <c r="O213" s="207"/>
      <c r="P213" s="169"/>
      <c r="Q213" s="208"/>
      <c r="R213" s="166" t="s">
        <v>2181</v>
      </c>
      <c r="S213" s="165" t="s">
        <v>12049</v>
      </c>
      <c r="T213" s="165" t="s">
        <v>3660</v>
      </c>
      <c r="U213" s="185"/>
      <c r="V213" s="209">
        <v>28</v>
      </c>
      <c r="X213" s="210">
        <v>0</v>
      </c>
      <c r="AB213" s="211" t="s">
        <v>15987</v>
      </c>
    </row>
    <row r="214" spans="1:28" s="210" customFormat="1" ht="27">
      <c r="A214" s="165" t="s">
        <v>637</v>
      </c>
      <c r="B214" s="166" t="s">
        <v>1087</v>
      </c>
      <c r="C214" s="170" t="s">
        <v>1179</v>
      </c>
      <c r="D214" s="213"/>
      <c r="E214" s="166" t="s">
        <v>1059</v>
      </c>
      <c r="F214" s="166" t="s">
        <v>637</v>
      </c>
      <c r="G214" s="166" t="s">
        <v>12764</v>
      </c>
      <c r="H214" s="167">
        <v>0</v>
      </c>
      <c r="I214" s="168" t="s">
        <v>1510</v>
      </c>
      <c r="J214" s="168" t="s">
        <v>1510</v>
      </c>
      <c r="K214" s="207"/>
      <c r="L214" s="207"/>
      <c r="M214" s="207"/>
      <c r="N214" s="207"/>
      <c r="O214" s="207"/>
      <c r="P214" s="169"/>
      <c r="Q214" s="208"/>
      <c r="R214" s="166" t="s">
        <v>1179</v>
      </c>
      <c r="S214" s="165" t="s">
        <v>12063</v>
      </c>
      <c r="T214" s="165" t="s">
        <v>4102</v>
      </c>
      <c r="U214" s="185"/>
      <c r="V214" s="209">
        <v>37</v>
      </c>
      <c r="X214" s="210">
        <v>0</v>
      </c>
      <c r="AB214" s="211" t="s">
        <v>15988</v>
      </c>
    </row>
    <row r="215" spans="1:28" s="210" customFormat="1" ht="81">
      <c r="A215" s="165" t="s">
        <v>15989</v>
      </c>
      <c r="B215" s="166" t="s">
        <v>1087</v>
      </c>
      <c r="C215" s="170" t="s">
        <v>15990</v>
      </c>
      <c r="D215" s="213"/>
      <c r="E215" s="166" t="s">
        <v>1059</v>
      </c>
      <c r="F215" s="166" t="s">
        <v>15989</v>
      </c>
      <c r="G215" s="166" t="s">
        <v>12764</v>
      </c>
      <c r="H215" s="167">
        <v>0</v>
      </c>
      <c r="I215" s="168" t="s">
        <v>1498</v>
      </c>
      <c r="J215" s="168" t="s">
        <v>1499</v>
      </c>
      <c r="K215" s="207"/>
      <c r="L215" s="207"/>
      <c r="M215" s="207"/>
      <c r="N215" s="207"/>
      <c r="O215" s="207"/>
      <c r="P215" s="169"/>
      <c r="Q215" s="208"/>
      <c r="R215" s="166" t="s">
        <v>15942</v>
      </c>
      <c r="S215" s="165" t="s">
        <v>12063</v>
      </c>
      <c r="T215" s="165" t="s">
        <v>4109</v>
      </c>
      <c r="U215" s="185"/>
      <c r="V215" s="209" t="e">
        <v>#N/A</v>
      </c>
      <c r="X215" s="210">
        <v>0</v>
      </c>
      <c r="AB215" s="211" t="s">
        <v>15991</v>
      </c>
    </row>
    <row r="216" spans="1:28" s="210" customFormat="1" ht="81">
      <c r="A216" s="165" t="s">
        <v>15890</v>
      </c>
      <c r="B216" s="166" t="s">
        <v>1088</v>
      </c>
      <c r="C216" s="170" t="s">
        <v>15891</v>
      </c>
      <c r="D216" s="213"/>
      <c r="E216" s="166" t="s">
        <v>1073</v>
      </c>
      <c r="F216" s="166" t="s">
        <v>15890</v>
      </c>
      <c r="G216" s="166" t="s">
        <v>12764</v>
      </c>
      <c r="H216" s="167">
        <v>0</v>
      </c>
      <c r="I216" s="168" t="s">
        <v>15892</v>
      </c>
      <c r="J216" s="168" t="s">
        <v>8321</v>
      </c>
      <c r="K216" s="207"/>
      <c r="L216" s="207"/>
      <c r="M216" s="207"/>
      <c r="N216" s="207"/>
      <c r="O216" s="207"/>
      <c r="P216" s="169"/>
      <c r="Q216" s="208"/>
      <c r="R216" s="166" t="s">
        <v>15891</v>
      </c>
      <c r="S216" s="165" t="s">
        <v>12164</v>
      </c>
      <c r="T216" s="165" t="s">
        <v>8320</v>
      </c>
      <c r="U216" s="185"/>
      <c r="V216" s="209">
        <v>458</v>
      </c>
      <c r="X216" s="210">
        <v>0</v>
      </c>
      <c r="AB216" s="211" t="s">
        <v>15972</v>
      </c>
    </row>
    <row r="217" spans="1:28" s="210" customFormat="1" ht="81">
      <c r="A217" s="165" t="s">
        <v>754</v>
      </c>
      <c r="B217" s="166" t="s">
        <v>1088</v>
      </c>
      <c r="C217" s="170" t="s">
        <v>2422</v>
      </c>
      <c r="D217" s="213"/>
      <c r="E217" s="166" t="s">
        <v>1054</v>
      </c>
      <c r="F217" s="166" t="s">
        <v>754</v>
      </c>
      <c r="G217" s="166" t="s">
        <v>12764</v>
      </c>
      <c r="H217" s="167">
        <v>0</v>
      </c>
      <c r="I217" s="168" t="s">
        <v>1685</v>
      </c>
      <c r="J217" s="168" t="s">
        <v>1689</v>
      </c>
      <c r="K217" s="207"/>
      <c r="L217" s="207"/>
      <c r="M217" s="207"/>
      <c r="N217" s="207"/>
      <c r="O217" s="207"/>
      <c r="P217" s="169"/>
      <c r="Q217" s="208"/>
      <c r="R217" s="166" t="s">
        <v>2422</v>
      </c>
      <c r="S217" s="165" t="s">
        <v>12037</v>
      </c>
      <c r="T217" s="165" t="s">
        <v>3337</v>
      </c>
      <c r="U217" s="185"/>
      <c r="V217" s="209">
        <v>535</v>
      </c>
      <c r="X217" s="210">
        <v>0</v>
      </c>
      <c r="AB217" s="211" t="s">
        <v>15992</v>
      </c>
    </row>
    <row r="218" spans="1:28" s="210" customFormat="1" ht="54">
      <c r="A218" s="165" t="s">
        <v>749</v>
      </c>
      <c r="B218" s="166" t="s">
        <v>1088</v>
      </c>
      <c r="C218" s="170" t="s">
        <v>607</v>
      </c>
      <c r="D218" s="213"/>
      <c r="E218" s="166" t="s">
        <v>1063</v>
      </c>
      <c r="F218" s="166" t="s">
        <v>749</v>
      </c>
      <c r="G218" s="166" t="s">
        <v>12764</v>
      </c>
      <c r="H218" s="167">
        <v>0</v>
      </c>
      <c r="I218" s="168" t="s">
        <v>1686</v>
      </c>
      <c r="J218" s="168" t="s">
        <v>12398</v>
      </c>
      <c r="K218" s="207"/>
      <c r="L218" s="207"/>
      <c r="M218" s="207"/>
      <c r="N218" s="207"/>
      <c r="O218" s="207"/>
      <c r="P218" s="169"/>
      <c r="Q218" s="208"/>
      <c r="R218" s="166" t="s">
        <v>607</v>
      </c>
      <c r="S218" s="165" t="s">
        <v>12107</v>
      </c>
      <c r="T218" s="165" t="s">
        <v>5882</v>
      </c>
      <c r="U218" s="185"/>
      <c r="V218" s="209">
        <v>500</v>
      </c>
      <c r="X218" s="210">
        <v>0</v>
      </c>
      <c r="AB218" s="211" t="s">
        <v>15980</v>
      </c>
    </row>
    <row r="219" spans="1:28" s="210" customFormat="1" ht="135">
      <c r="A219" s="165" t="s">
        <v>2111</v>
      </c>
      <c r="B219" s="166" t="s">
        <v>1087</v>
      </c>
      <c r="C219" s="170" t="s">
        <v>11986</v>
      </c>
      <c r="D219" s="213"/>
      <c r="E219" s="166" t="s">
        <v>1052</v>
      </c>
      <c r="F219" s="166" t="s">
        <v>2111</v>
      </c>
      <c r="G219" s="166" t="s">
        <v>12764</v>
      </c>
      <c r="H219" s="167">
        <v>0</v>
      </c>
      <c r="I219" s="168" t="s">
        <v>2112</v>
      </c>
      <c r="J219" s="168" t="s">
        <v>2687</v>
      </c>
      <c r="K219" s="207"/>
      <c r="L219" s="207"/>
      <c r="M219" s="207"/>
      <c r="N219" s="207"/>
      <c r="O219" s="207"/>
      <c r="P219" s="169"/>
      <c r="Q219" s="208"/>
      <c r="R219" s="166" t="s">
        <v>11986</v>
      </c>
      <c r="S219" s="165" t="s">
        <v>12018</v>
      </c>
      <c r="T219" s="165" t="s">
        <v>2686</v>
      </c>
      <c r="U219" s="185"/>
      <c r="V219" s="209">
        <v>196</v>
      </c>
      <c r="X219" s="210">
        <v>0</v>
      </c>
      <c r="AB219" s="211" t="s">
        <v>15993</v>
      </c>
    </row>
    <row r="220" spans="1:28" s="210" customFormat="1" ht="54">
      <c r="A220" s="165" t="s">
        <v>641</v>
      </c>
      <c r="B220" s="166" t="s">
        <v>1087</v>
      </c>
      <c r="C220" s="170" t="s">
        <v>640</v>
      </c>
      <c r="D220" s="213"/>
      <c r="E220" s="166" t="s">
        <v>1059</v>
      </c>
      <c r="F220" s="166" t="s">
        <v>641</v>
      </c>
      <c r="G220" s="166" t="s">
        <v>12764</v>
      </c>
      <c r="H220" s="167">
        <v>0</v>
      </c>
      <c r="I220" s="168" t="s">
        <v>1498</v>
      </c>
      <c r="J220" s="168" t="s">
        <v>1499</v>
      </c>
      <c r="K220" s="207"/>
      <c r="L220" s="207"/>
      <c r="M220" s="207"/>
      <c r="N220" s="207"/>
      <c r="O220" s="207"/>
      <c r="P220" s="169"/>
      <c r="Q220" s="208"/>
      <c r="R220" s="166" t="s">
        <v>640</v>
      </c>
      <c r="S220" s="165" t="s">
        <v>12063</v>
      </c>
      <c r="T220" s="165" t="s">
        <v>4109</v>
      </c>
      <c r="U220" s="185"/>
      <c r="V220" s="209">
        <v>43</v>
      </c>
      <c r="X220" s="210">
        <v>0</v>
      </c>
      <c r="AB220" s="211" t="s">
        <v>15994</v>
      </c>
    </row>
    <row r="221" spans="1:28" s="210" customFormat="1" ht="54">
      <c r="A221" s="165" t="s">
        <v>652</v>
      </c>
      <c r="B221" s="166" t="s">
        <v>1087</v>
      </c>
      <c r="C221" s="170" t="s">
        <v>997</v>
      </c>
      <c r="D221" s="213"/>
      <c r="E221" s="166" t="s">
        <v>1059</v>
      </c>
      <c r="F221" s="166" t="s">
        <v>652</v>
      </c>
      <c r="G221" s="166" t="s">
        <v>12764</v>
      </c>
      <c r="H221" s="167">
        <v>0</v>
      </c>
      <c r="I221" s="168" t="s">
        <v>1498</v>
      </c>
      <c r="J221" s="168" t="s">
        <v>1499</v>
      </c>
      <c r="K221" s="207"/>
      <c r="L221" s="207"/>
      <c r="M221" s="207"/>
      <c r="N221" s="207"/>
      <c r="O221" s="207"/>
      <c r="P221" s="169"/>
      <c r="Q221" s="208"/>
      <c r="R221" s="166" t="s">
        <v>997</v>
      </c>
      <c r="S221" s="165" t="s">
        <v>12063</v>
      </c>
      <c r="T221" s="165" t="s">
        <v>4109</v>
      </c>
      <c r="U221" s="185"/>
      <c r="V221" s="209">
        <v>101</v>
      </c>
      <c r="X221" s="210">
        <v>0</v>
      </c>
      <c r="AB221" s="211" t="s">
        <v>15995</v>
      </c>
    </row>
    <row r="222" spans="1:28" s="210" customFormat="1" ht="27">
      <c r="A222" s="165" t="s">
        <v>735</v>
      </c>
      <c r="B222" s="166" t="s">
        <v>1088</v>
      </c>
      <c r="C222" s="170" t="s">
        <v>15913</v>
      </c>
      <c r="D222" s="213"/>
      <c r="E222" s="166" t="s">
        <v>2323</v>
      </c>
      <c r="F222" s="166" t="s">
        <v>735</v>
      </c>
      <c r="G222" s="166" t="s">
        <v>12764</v>
      </c>
      <c r="H222" s="167">
        <v>0</v>
      </c>
      <c r="I222" s="168" t="s">
        <v>1679</v>
      </c>
      <c r="J222" s="168" t="s">
        <v>1660</v>
      </c>
      <c r="K222" s="207"/>
      <c r="L222" s="207"/>
      <c r="M222" s="207"/>
      <c r="N222" s="207"/>
      <c r="O222" s="207"/>
      <c r="P222" s="169"/>
      <c r="Q222" s="208"/>
      <c r="R222" s="166" t="s">
        <v>15913</v>
      </c>
      <c r="S222" s="165" t="s">
        <v>12238</v>
      </c>
      <c r="T222" s="165" t="s">
        <v>11494</v>
      </c>
      <c r="U222" s="185"/>
      <c r="V222" s="209">
        <v>389</v>
      </c>
      <c r="X222" s="210">
        <v>0</v>
      </c>
      <c r="AB222" s="211" t="s">
        <v>15996</v>
      </c>
    </row>
    <row r="223" spans="1:28" s="210" customFormat="1" ht="54">
      <c r="A223" s="165" t="s">
        <v>742</v>
      </c>
      <c r="B223" s="166" t="s">
        <v>1088</v>
      </c>
      <c r="C223" s="170" t="s">
        <v>1281</v>
      </c>
      <c r="D223" s="213"/>
      <c r="E223" s="166" t="s">
        <v>1058</v>
      </c>
      <c r="F223" s="166" t="s">
        <v>742</v>
      </c>
      <c r="G223" s="166" t="s">
        <v>12764</v>
      </c>
      <c r="H223" s="167">
        <v>0</v>
      </c>
      <c r="I223" s="168" t="s">
        <v>1694</v>
      </c>
      <c r="J223" s="168" t="s">
        <v>13101</v>
      </c>
      <c r="K223" s="207"/>
      <c r="L223" s="207"/>
      <c r="M223" s="207"/>
      <c r="N223" s="207"/>
      <c r="O223" s="207"/>
      <c r="P223" s="169"/>
      <c r="Q223" s="208"/>
      <c r="R223" s="166" t="s">
        <v>1281</v>
      </c>
      <c r="S223" s="165" t="s">
        <v>12054</v>
      </c>
      <c r="T223" s="165" t="s">
        <v>13002</v>
      </c>
      <c r="U223" s="185"/>
      <c r="V223" s="209">
        <v>403</v>
      </c>
      <c r="X223" s="210">
        <v>0</v>
      </c>
      <c r="AB223" s="211" t="s">
        <v>15968</v>
      </c>
    </row>
    <row r="224" spans="1:28" s="210" customFormat="1" ht="27">
      <c r="A224" s="165" t="s">
        <v>738</v>
      </c>
      <c r="B224" s="166" t="s">
        <v>1088</v>
      </c>
      <c r="C224" s="170" t="s">
        <v>778</v>
      </c>
      <c r="D224" s="213"/>
      <c r="E224" s="166" t="s">
        <v>842</v>
      </c>
      <c r="F224" s="166" t="s">
        <v>738</v>
      </c>
      <c r="G224" s="166" t="s">
        <v>12764</v>
      </c>
      <c r="H224" s="167">
        <v>0</v>
      </c>
      <c r="I224" s="168" t="s">
        <v>1690</v>
      </c>
      <c r="J224" s="168" t="s">
        <v>9079</v>
      </c>
      <c r="K224" s="207"/>
      <c r="L224" s="207"/>
      <c r="M224" s="207"/>
      <c r="N224" s="207"/>
      <c r="O224" s="207"/>
      <c r="P224" s="169"/>
      <c r="Q224" s="208"/>
      <c r="R224" s="166" t="s">
        <v>778</v>
      </c>
      <c r="S224" s="165" t="s">
        <v>12184</v>
      </c>
      <c r="T224" s="165" t="s">
        <v>13070</v>
      </c>
      <c r="U224" s="185"/>
      <c r="V224" s="209">
        <v>430</v>
      </c>
      <c r="X224" s="210">
        <v>0</v>
      </c>
      <c r="AB224" s="211" t="s">
        <v>15970</v>
      </c>
    </row>
    <row r="225" spans="1:28" s="210" customFormat="1" ht="94.5">
      <c r="A225" s="165" t="s">
        <v>739</v>
      </c>
      <c r="B225" s="166" t="s">
        <v>1088</v>
      </c>
      <c r="C225" s="170" t="s">
        <v>2053</v>
      </c>
      <c r="D225" s="213"/>
      <c r="E225" s="166" t="s">
        <v>1058</v>
      </c>
      <c r="F225" s="166" t="s">
        <v>739</v>
      </c>
      <c r="G225" s="166" t="s">
        <v>12764</v>
      </c>
      <c r="H225" s="167">
        <v>0</v>
      </c>
      <c r="I225" s="168" t="s">
        <v>2336</v>
      </c>
      <c r="J225" s="168" t="s">
        <v>13126</v>
      </c>
      <c r="K225" s="207"/>
      <c r="L225" s="207"/>
      <c r="M225" s="207"/>
      <c r="N225" s="207"/>
      <c r="O225" s="207"/>
      <c r="P225" s="169"/>
      <c r="Q225" s="208"/>
      <c r="R225" s="166" t="s">
        <v>2053</v>
      </c>
      <c r="S225" s="165" t="s">
        <v>12054</v>
      </c>
      <c r="T225" s="165" t="s">
        <v>13027</v>
      </c>
      <c r="U225" s="185"/>
      <c r="V225" s="209">
        <v>436</v>
      </c>
      <c r="X225" s="210">
        <v>0</v>
      </c>
      <c r="AB225" s="211" t="s">
        <v>15971</v>
      </c>
    </row>
    <row r="226" spans="1:28" s="210" customFormat="1" ht="94.5">
      <c r="A226" s="165" t="s">
        <v>2419</v>
      </c>
      <c r="B226" s="166" t="s">
        <v>1088</v>
      </c>
      <c r="C226" s="170" t="s">
        <v>2418</v>
      </c>
      <c r="D226" s="213"/>
      <c r="E226" s="166" t="s">
        <v>1058</v>
      </c>
      <c r="F226" s="166" t="s">
        <v>2419</v>
      </c>
      <c r="G226" s="166" t="s">
        <v>12764</v>
      </c>
      <c r="H226" s="167">
        <v>0</v>
      </c>
      <c r="I226" s="168" t="s">
        <v>1737</v>
      </c>
      <c r="J226" s="168" t="s">
        <v>13122</v>
      </c>
      <c r="K226" s="207"/>
      <c r="L226" s="207"/>
      <c r="M226" s="207"/>
      <c r="N226" s="207"/>
      <c r="O226" s="207"/>
      <c r="P226" s="169"/>
      <c r="Q226" s="208"/>
      <c r="R226" s="166" t="s">
        <v>2418</v>
      </c>
      <c r="S226" s="165" t="s">
        <v>12054</v>
      </c>
      <c r="T226" s="165" t="s">
        <v>13023</v>
      </c>
      <c r="U226" s="185"/>
      <c r="V226" s="209">
        <v>442</v>
      </c>
      <c r="X226" s="210">
        <v>0</v>
      </c>
      <c r="AB226" s="211" t="s">
        <v>15997</v>
      </c>
    </row>
    <row r="227" spans="1:28" s="210" customFormat="1" ht="67.5">
      <c r="A227" s="165" t="s">
        <v>1705</v>
      </c>
      <c r="B227" s="166" t="s">
        <v>1088</v>
      </c>
      <c r="C227" s="170" t="s">
        <v>12706</v>
      </c>
      <c r="D227" s="213"/>
      <c r="E227" s="166" t="s">
        <v>1058</v>
      </c>
      <c r="F227" s="166" t="s">
        <v>1705</v>
      </c>
      <c r="G227" s="166" t="s">
        <v>12764</v>
      </c>
      <c r="H227" s="167">
        <v>0</v>
      </c>
      <c r="I227" s="168" t="s">
        <v>1692</v>
      </c>
      <c r="J227" s="168" t="s">
        <v>13117</v>
      </c>
      <c r="K227" s="207"/>
      <c r="L227" s="207"/>
      <c r="M227" s="207"/>
      <c r="N227" s="207"/>
      <c r="O227" s="207"/>
      <c r="P227" s="169"/>
      <c r="Q227" s="208"/>
      <c r="R227" s="166" t="s">
        <v>12706</v>
      </c>
      <c r="S227" s="165" t="s">
        <v>12054</v>
      </c>
      <c r="T227" s="165" t="s">
        <v>13018</v>
      </c>
      <c r="U227" s="185"/>
      <c r="V227" s="209">
        <v>450</v>
      </c>
      <c r="X227" s="210">
        <v>0</v>
      </c>
      <c r="AB227" s="211" t="s">
        <v>15998</v>
      </c>
    </row>
    <row r="228" spans="1:28" s="210" customFormat="1" ht="54">
      <c r="A228" s="165" t="s">
        <v>1699</v>
      </c>
      <c r="B228" s="166" t="s">
        <v>1088</v>
      </c>
      <c r="C228" s="170" t="s">
        <v>2057</v>
      </c>
      <c r="D228" s="213"/>
      <c r="E228" s="166" t="s">
        <v>2323</v>
      </c>
      <c r="F228" s="166" t="s">
        <v>1699</v>
      </c>
      <c r="G228" s="166" t="s">
        <v>12764</v>
      </c>
      <c r="H228" s="167">
        <v>0</v>
      </c>
      <c r="I228" s="168" t="s">
        <v>1700</v>
      </c>
      <c r="J228" s="168" t="s">
        <v>1575</v>
      </c>
      <c r="K228" s="207"/>
      <c r="L228" s="207"/>
      <c r="M228" s="207"/>
      <c r="N228" s="207"/>
      <c r="O228" s="207"/>
      <c r="P228" s="169"/>
      <c r="Q228" s="208"/>
      <c r="R228" s="166" t="s">
        <v>2057</v>
      </c>
      <c r="S228" s="165" t="s">
        <v>12238</v>
      </c>
      <c r="T228" s="165" t="s">
        <v>11457</v>
      </c>
      <c r="U228" s="185"/>
      <c r="V228" s="209">
        <v>462</v>
      </c>
      <c r="X228" s="210">
        <v>0</v>
      </c>
      <c r="AB228" s="211" t="s">
        <v>15999</v>
      </c>
    </row>
    <row r="229" spans="1:28" s="210" customFormat="1" ht="40.5">
      <c r="A229" s="165" t="s">
        <v>1730</v>
      </c>
      <c r="B229" s="166" t="s">
        <v>1088</v>
      </c>
      <c r="C229" s="170" t="s">
        <v>12473</v>
      </c>
      <c r="D229" s="213"/>
      <c r="E229" s="166" t="s">
        <v>1060</v>
      </c>
      <c r="F229" s="166" t="s">
        <v>1730</v>
      </c>
      <c r="G229" s="166" t="s">
        <v>12764</v>
      </c>
      <c r="H229" s="167">
        <v>0</v>
      </c>
      <c r="I229" s="168" t="s">
        <v>1731</v>
      </c>
      <c r="J229" s="168" t="s">
        <v>11963</v>
      </c>
      <c r="K229" s="207"/>
      <c r="L229" s="207"/>
      <c r="M229" s="207"/>
      <c r="N229" s="207"/>
      <c r="O229" s="207"/>
      <c r="P229" s="169"/>
      <c r="Q229" s="208"/>
      <c r="R229" s="166" t="s">
        <v>14899</v>
      </c>
      <c r="S229" s="165" t="s">
        <v>12074</v>
      </c>
      <c r="T229" s="165" t="s">
        <v>4594</v>
      </c>
      <c r="U229" s="185"/>
      <c r="V229" s="209">
        <v>464</v>
      </c>
      <c r="X229" s="210">
        <v>0</v>
      </c>
      <c r="AB229" s="211" t="s">
        <v>16000</v>
      </c>
    </row>
    <row r="230" spans="1:28" s="210" customFormat="1" ht="54">
      <c r="A230" s="165" t="s">
        <v>743</v>
      </c>
      <c r="B230" s="166" t="s">
        <v>1088</v>
      </c>
      <c r="C230" s="170" t="s">
        <v>11981</v>
      </c>
      <c r="D230" s="213"/>
      <c r="E230" s="166" t="s">
        <v>1054</v>
      </c>
      <c r="F230" s="166" t="s">
        <v>743</v>
      </c>
      <c r="G230" s="166" t="s">
        <v>12764</v>
      </c>
      <c r="H230" s="167">
        <v>0</v>
      </c>
      <c r="I230" s="168" t="s">
        <v>15916</v>
      </c>
      <c r="J230" s="168" t="s">
        <v>1610</v>
      </c>
      <c r="K230" s="207"/>
      <c r="L230" s="207"/>
      <c r="M230" s="207"/>
      <c r="N230" s="207"/>
      <c r="O230" s="207"/>
      <c r="P230" s="169"/>
      <c r="Q230" s="208"/>
      <c r="R230" s="166" t="s">
        <v>11981</v>
      </c>
      <c r="S230" s="165" t="s">
        <v>12037</v>
      </c>
      <c r="T230" s="165" t="s">
        <v>3340</v>
      </c>
      <c r="U230" s="185"/>
      <c r="V230" s="209">
        <v>465</v>
      </c>
      <c r="X230" s="210">
        <v>0</v>
      </c>
      <c r="AB230" s="211" t="s">
        <v>15958</v>
      </c>
    </row>
    <row r="231" spans="1:28" s="210" customFormat="1" ht="67.5">
      <c r="A231" s="165" t="s">
        <v>15458</v>
      </c>
      <c r="B231" s="166" t="s">
        <v>1088</v>
      </c>
      <c r="C231" s="170" t="s">
        <v>15457</v>
      </c>
      <c r="D231" s="213"/>
      <c r="E231" s="166" t="s">
        <v>1063</v>
      </c>
      <c r="F231" s="166" t="s">
        <v>15458</v>
      </c>
      <c r="G231" s="166" t="s">
        <v>12764</v>
      </c>
      <c r="H231" s="167">
        <v>0</v>
      </c>
      <c r="I231" s="168" t="s">
        <v>1686</v>
      </c>
      <c r="J231" s="168" t="s">
        <v>12398</v>
      </c>
      <c r="K231" s="207"/>
      <c r="L231" s="207"/>
      <c r="M231" s="207"/>
      <c r="N231" s="207"/>
      <c r="O231" s="207"/>
      <c r="P231" s="169"/>
      <c r="Q231" s="208"/>
      <c r="R231" s="166" t="s">
        <v>15457</v>
      </c>
      <c r="S231" s="165" t="s">
        <v>12107</v>
      </c>
      <c r="T231" s="165" t="s">
        <v>5882</v>
      </c>
      <c r="U231" s="185"/>
      <c r="V231" s="209">
        <v>487</v>
      </c>
      <c r="X231" s="210">
        <v>0</v>
      </c>
      <c r="AB231" s="211" t="s">
        <v>16001</v>
      </c>
    </row>
    <row r="232" spans="1:28" s="210" customFormat="1" ht="27">
      <c r="A232" s="165" t="s">
        <v>752</v>
      </c>
      <c r="B232" s="166" t="s">
        <v>1088</v>
      </c>
      <c r="C232" s="170" t="s">
        <v>751</v>
      </c>
      <c r="D232" s="213"/>
      <c r="E232" s="166" t="s">
        <v>2322</v>
      </c>
      <c r="F232" s="166" t="s">
        <v>752</v>
      </c>
      <c r="G232" s="166" t="s">
        <v>12764</v>
      </c>
      <c r="H232" s="167">
        <v>0</v>
      </c>
      <c r="I232" s="168" t="s">
        <v>13312</v>
      </c>
      <c r="J232" s="168" t="s">
        <v>1630</v>
      </c>
      <c r="K232" s="207"/>
      <c r="L232" s="207"/>
      <c r="M232" s="207"/>
      <c r="N232" s="207"/>
      <c r="O232" s="207"/>
      <c r="P232" s="169"/>
      <c r="Q232" s="208"/>
      <c r="R232" s="166" t="s">
        <v>751</v>
      </c>
      <c r="S232" s="165" t="s">
        <v>12233</v>
      </c>
      <c r="T232" s="165" t="s">
        <v>11072</v>
      </c>
      <c r="U232" s="185"/>
      <c r="V232" s="209">
        <v>521</v>
      </c>
      <c r="X232" s="210">
        <v>0</v>
      </c>
      <c r="AB232" s="211" t="s">
        <v>16002</v>
      </c>
    </row>
    <row r="233" spans="1:28" s="210" customFormat="1" ht="94.5">
      <c r="A233" s="165" t="s">
        <v>755</v>
      </c>
      <c r="B233" s="166" t="s">
        <v>1088</v>
      </c>
      <c r="C233" s="170" t="s">
        <v>2073</v>
      </c>
      <c r="D233" s="213"/>
      <c r="E233" s="166" t="s">
        <v>1058</v>
      </c>
      <c r="F233" s="166" t="s">
        <v>755</v>
      </c>
      <c r="G233" s="166" t="s">
        <v>12764</v>
      </c>
      <c r="H233" s="167">
        <v>0</v>
      </c>
      <c r="I233" s="168" t="s">
        <v>2336</v>
      </c>
      <c r="J233" s="168" t="s">
        <v>13126</v>
      </c>
      <c r="K233" s="207"/>
      <c r="L233" s="207"/>
      <c r="M233" s="207"/>
      <c r="N233" s="207"/>
      <c r="O233" s="207"/>
      <c r="P233" s="169"/>
      <c r="Q233" s="208"/>
      <c r="R233" s="166" t="s">
        <v>2073</v>
      </c>
      <c r="S233" s="165" t="s">
        <v>12054</v>
      </c>
      <c r="T233" s="165" t="s">
        <v>13027</v>
      </c>
      <c r="U233" s="185"/>
      <c r="V233" s="209">
        <v>543</v>
      </c>
      <c r="X233" s="210">
        <v>0</v>
      </c>
      <c r="AB233" s="211" t="s">
        <v>15978</v>
      </c>
    </row>
    <row r="234" spans="1:28" s="210" customFormat="1" ht="40.5">
      <c r="A234" s="165" t="s">
        <v>645</v>
      </c>
      <c r="B234" s="166" t="s">
        <v>1087</v>
      </c>
      <c r="C234" s="170" t="s">
        <v>50</v>
      </c>
      <c r="D234" s="213"/>
      <c r="E234" s="166" t="s">
        <v>1065</v>
      </c>
      <c r="F234" s="166" t="s">
        <v>645</v>
      </c>
      <c r="G234" s="166" t="s">
        <v>12764</v>
      </c>
      <c r="H234" s="167">
        <v>0</v>
      </c>
      <c r="I234" s="168" t="s">
        <v>1522</v>
      </c>
      <c r="J234" s="168" t="s">
        <v>6296</v>
      </c>
      <c r="K234" s="207"/>
      <c r="L234" s="207"/>
      <c r="M234" s="207"/>
      <c r="N234" s="207"/>
      <c r="O234" s="207"/>
      <c r="P234" s="169"/>
      <c r="Q234" s="208"/>
      <c r="R234" s="166" t="s">
        <v>50</v>
      </c>
      <c r="S234" s="165" t="s">
        <v>12116</v>
      </c>
      <c r="T234" s="165" t="s">
        <v>6295</v>
      </c>
      <c r="U234" s="185"/>
      <c r="V234" s="209">
        <v>55</v>
      </c>
      <c r="X234" s="210">
        <v>0</v>
      </c>
      <c r="AB234" s="211" t="s">
        <v>16003</v>
      </c>
    </row>
    <row r="235" spans="1:28" s="210" customFormat="1" ht="40.5">
      <c r="A235" s="165" t="s">
        <v>736</v>
      </c>
      <c r="B235" s="166" t="s">
        <v>1088</v>
      </c>
      <c r="C235" s="170" t="s">
        <v>803</v>
      </c>
      <c r="D235" s="213"/>
      <c r="E235" s="166" t="s">
        <v>2321</v>
      </c>
      <c r="F235" s="166" t="s">
        <v>736</v>
      </c>
      <c r="G235" s="166" t="s">
        <v>12764</v>
      </c>
      <c r="H235" s="167">
        <v>0</v>
      </c>
      <c r="I235" s="168" t="s">
        <v>1688</v>
      </c>
      <c r="J235" s="168" t="s">
        <v>1688</v>
      </c>
      <c r="K235" s="207"/>
      <c r="L235" s="207"/>
      <c r="M235" s="207"/>
      <c r="N235" s="207"/>
      <c r="O235" s="207"/>
      <c r="P235" s="169"/>
      <c r="Q235" s="208"/>
      <c r="R235" s="166" t="s">
        <v>803</v>
      </c>
      <c r="S235" s="165" t="s">
        <v>12035</v>
      </c>
      <c r="T235" s="165" t="s">
        <v>3289</v>
      </c>
      <c r="U235" s="185"/>
      <c r="V235" s="209">
        <v>421</v>
      </c>
      <c r="X235" s="210">
        <v>0</v>
      </c>
      <c r="AB235" s="211" t="s">
        <v>15969</v>
      </c>
    </row>
    <row r="236" spans="1:28" s="210" customFormat="1" ht="27">
      <c r="A236" s="165" t="s">
        <v>738</v>
      </c>
      <c r="B236" s="166" t="s">
        <v>1088</v>
      </c>
      <c r="C236" s="170" t="s">
        <v>778</v>
      </c>
      <c r="D236" s="213"/>
      <c r="E236" s="166" t="s">
        <v>842</v>
      </c>
      <c r="F236" s="166" t="s">
        <v>738</v>
      </c>
      <c r="G236" s="166" t="s">
        <v>12764</v>
      </c>
      <c r="H236" s="167">
        <v>0</v>
      </c>
      <c r="I236" s="168" t="s">
        <v>1690</v>
      </c>
      <c r="J236" s="168" t="s">
        <v>9079</v>
      </c>
      <c r="K236" s="207"/>
      <c r="L236" s="207"/>
      <c r="M236" s="207"/>
      <c r="N236" s="207"/>
      <c r="O236" s="207"/>
      <c r="P236" s="169"/>
      <c r="Q236" s="208"/>
      <c r="R236" s="166" t="s">
        <v>778</v>
      </c>
      <c r="S236" s="165" t="s">
        <v>12184</v>
      </c>
      <c r="T236" s="165" t="s">
        <v>13070</v>
      </c>
      <c r="U236" s="185"/>
      <c r="V236" s="209">
        <v>430</v>
      </c>
      <c r="X236" s="210">
        <v>0</v>
      </c>
      <c r="AB236" s="211" t="s">
        <v>15970</v>
      </c>
    </row>
    <row r="237" spans="1:28" s="210" customFormat="1" ht="27">
      <c r="A237" s="165" t="s">
        <v>744</v>
      </c>
      <c r="B237" s="166" t="s">
        <v>1088</v>
      </c>
      <c r="C237" s="170" t="s">
        <v>992</v>
      </c>
      <c r="D237" s="213"/>
      <c r="E237" s="166" t="s">
        <v>840</v>
      </c>
      <c r="F237" s="166" t="s">
        <v>744</v>
      </c>
      <c r="G237" s="166" t="s">
        <v>12764</v>
      </c>
      <c r="H237" s="167">
        <v>0</v>
      </c>
      <c r="I237" s="168" t="s">
        <v>1702</v>
      </c>
      <c r="J237" s="168" t="s">
        <v>8699</v>
      </c>
      <c r="K237" s="207"/>
      <c r="L237" s="207"/>
      <c r="M237" s="207"/>
      <c r="N237" s="207"/>
      <c r="O237" s="207"/>
      <c r="P237" s="169"/>
      <c r="Q237" s="208"/>
      <c r="R237" s="166" t="s">
        <v>992</v>
      </c>
      <c r="S237" s="165" t="s">
        <v>12179</v>
      </c>
      <c r="T237" s="165" t="s">
        <v>8698</v>
      </c>
      <c r="U237" s="185"/>
      <c r="V237" s="209">
        <v>470</v>
      </c>
      <c r="X237" s="210">
        <v>0</v>
      </c>
      <c r="AB237" s="211" t="s">
        <v>15974</v>
      </c>
    </row>
    <row r="238" spans="1:28" s="210" customFormat="1" ht="54">
      <c r="A238" s="165" t="s">
        <v>748</v>
      </c>
      <c r="B238" s="166" t="s">
        <v>1088</v>
      </c>
      <c r="C238" s="170" t="s">
        <v>13290</v>
      </c>
      <c r="D238" s="213"/>
      <c r="E238" s="166" t="s">
        <v>2321</v>
      </c>
      <c r="F238" s="166" t="s">
        <v>748</v>
      </c>
      <c r="G238" s="166" t="s">
        <v>12764</v>
      </c>
      <c r="H238" s="167">
        <v>0</v>
      </c>
      <c r="I238" s="168" t="s">
        <v>1688</v>
      </c>
      <c r="J238" s="168" t="s">
        <v>1688</v>
      </c>
      <c r="K238" s="207"/>
      <c r="L238" s="207"/>
      <c r="M238" s="207"/>
      <c r="N238" s="207"/>
      <c r="O238" s="207"/>
      <c r="P238" s="169"/>
      <c r="Q238" s="208"/>
      <c r="R238" s="166" t="s">
        <v>13290</v>
      </c>
      <c r="S238" s="165" t="s">
        <v>12035</v>
      </c>
      <c r="T238" s="165" t="s">
        <v>3289</v>
      </c>
      <c r="U238" s="185"/>
      <c r="V238" s="209">
        <v>482</v>
      </c>
      <c r="X238" s="210">
        <v>0</v>
      </c>
      <c r="AB238" s="211" t="s">
        <v>15959</v>
      </c>
    </row>
    <row r="239" spans="1:28" s="210" customFormat="1" ht="54">
      <c r="A239" s="165" t="s">
        <v>749</v>
      </c>
      <c r="B239" s="166" t="s">
        <v>1088</v>
      </c>
      <c r="C239" s="170" t="s">
        <v>607</v>
      </c>
      <c r="D239" s="213"/>
      <c r="E239" s="166" t="s">
        <v>1063</v>
      </c>
      <c r="F239" s="166" t="s">
        <v>749</v>
      </c>
      <c r="G239" s="166" t="s">
        <v>12764</v>
      </c>
      <c r="H239" s="167">
        <v>0</v>
      </c>
      <c r="I239" s="168" t="s">
        <v>1686</v>
      </c>
      <c r="J239" s="168" t="s">
        <v>12398</v>
      </c>
      <c r="K239" s="207"/>
      <c r="L239" s="207"/>
      <c r="M239" s="207"/>
      <c r="N239" s="207"/>
      <c r="O239" s="207"/>
      <c r="P239" s="169"/>
      <c r="Q239" s="208"/>
      <c r="R239" s="166" t="s">
        <v>607</v>
      </c>
      <c r="S239" s="165" t="s">
        <v>12107</v>
      </c>
      <c r="T239" s="165" t="s">
        <v>5882</v>
      </c>
      <c r="U239" s="185"/>
      <c r="V239" s="209">
        <v>500</v>
      </c>
      <c r="X239" s="210">
        <v>0</v>
      </c>
      <c r="AB239" s="211" t="s">
        <v>15980</v>
      </c>
    </row>
    <row r="240" spans="1:28" s="210" customFormat="1" ht="54">
      <c r="A240" s="165" t="s">
        <v>15901</v>
      </c>
      <c r="B240" s="166" t="s">
        <v>1088</v>
      </c>
      <c r="C240" s="170" t="s">
        <v>15902</v>
      </c>
      <c r="D240" s="213"/>
      <c r="E240" s="166" t="s">
        <v>1063</v>
      </c>
      <c r="F240" s="166" t="s">
        <v>15901</v>
      </c>
      <c r="G240" s="166" t="s">
        <v>12764</v>
      </c>
      <c r="H240" s="167">
        <v>0</v>
      </c>
      <c r="I240" s="168" t="s">
        <v>1686</v>
      </c>
      <c r="J240" s="168" t="s">
        <v>12398</v>
      </c>
      <c r="K240" s="207"/>
      <c r="L240" s="207"/>
      <c r="M240" s="207"/>
      <c r="N240" s="207"/>
      <c r="O240" s="207"/>
      <c r="P240" s="169"/>
      <c r="Q240" s="208"/>
      <c r="R240" s="166" t="s">
        <v>15902</v>
      </c>
      <c r="S240" s="165" t="s">
        <v>12107</v>
      </c>
      <c r="T240" s="165" t="s">
        <v>5882</v>
      </c>
      <c r="U240" s="185"/>
      <c r="V240" s="209">
        <v>507</v>
      </c>
      <c r="X240" s="210">
        <v>0</v>
      </c>
      <c r="AB240" s="211" t="s">
        <v>15976</v>
      </c>
    </row>
    <row r="241" spans="1:28" s="210" customFormat="1" ht="54">
      <c r="A241" s="165" t="s">
        <v>767</v>
      </c>
      <c r="B241" s="166" t="s">
        <v>1088</v>
      </c>
      <c r="C241" s="170" t="s">
        <v>13289</v>
      </c>
      <c r="D241" s="213"/>
      <c r="E241" s="166" t="s">
        <v>1063</v>
      </c>
      <c r="F241" s="166" t="s">
        <v>767</v>
      </c>
      <c r="G241" s="166" t="s">
        <v>12764</v>
      </c>
      <c r="H241" s="167">
        <v>0</v>
      </c>
      <c r="I241" s="168" t="s">
        <v>1708</v>
      </c>
      <c r="J241" s="168" t="s">
        <v>5897</v>
      </c>
      <c r="K241" s="207"/>
      <c r="L241" s="207"/>
      <c r="M241" s="207"/>
      <c r="N241" s="207"/>
      <c r="O241" s="207"/>
      <c r="P241" s="169"/>
      <c r="Q241" s="208"/>
      <c r="R241" s="166" t="s">
        <v>13289</v>
      </c>
      <c r="S241" s="165" t="s">
        <v>12107</v>
      </c>
      <c r="T241" s="165" t="s">
        <v>5896</v>
      </c>
      <c r="U241" s="185"/>
      <c r="V241" s="209">
        <v>513</v>
      </c>
      <c r="X241" s="210">
        <v>0</v>
      </c>
      <c r="AB241" s="211" t="s">
        <v>15966</v>
      </c>
    </row>
    <row r="242" spans="1:28" s="210" customFormat="1" ht="54">
      <c r="A242" s="165" t="s">
        <v>750</v>
      </c>
      <c r="B242" s="166" t="s">
        <v>1088</v>
      </c>
      <c r="C242" s="170" t="s">
        <v>13288</v>
      </c>
      <c r="D242" s="213"/>
      <c r="E242" s="166" t="s">
        <v>1063</v>
      </c>
      <c r="F242" s="166" t="s">
        <v>750</v>
      </c>
      <c r="G242" s="166" t="s">
        <v>12764</v>
      </c>
      <c r="H242" s="167">
        <v>0</v>
      </c>
      <c r="I242" s="168" t="s">
        <v>1710</v>
      </c>
      <c r="J242" s="168" t="s">
        <v>12398</v>
      </c>
      <c r="K242" s="207"/>
      <c r="L242" s="207"/>
      <c r="M242" s="207"/>
      <c r="N242" s="207"/>
      <c r="O242" s="207"/>
      <c r="P242" s="169"/>
      <c r="Q242" s="208"/>
      <c r="R242" s="166" t="s">
        <v>13288</v>
      </c>
      <c r="S242" s="165" t="s">
        <v>12107</v>
      </c>
      <c r="T242" s="165" t="s">
        <v>5882</v>
      </c>
      <c r="U242" s="185"/>
      <c r="V242" s="209">
        <v>514</v>
      </c>
      <c r="X242" s="210">
        <v>0</v>
      </c>
      <c r="AB242" s="211" t="s">
        <v>15965</v>
      </c>
    </row>
    <row r="243" spans="1:28" s="210" customFormat="1" ht="27">
      <c r="A243" s="165" t="s">
        <v>753</v>
      </c>
      <c r="B243" s="166" t="s">
        <v>1088</v>
      </c>
      <c r="C243" s="170" t="s">
        <v>989</v>
      </c>
      <c r="D243" s="213"/>
      <c r="E243" s="166" t="s">
        <v>848</v>
      </c>
      <c r="F243" s="166" t="s">
        <v>753</v>
      </c>
      <c r="G243" s="166" t="s">
        <v>12764</v>
      </c>
      <c r="H243" s="167">
        <v>0</v>
      </c>
      <c r="I243" s="168" t="s">
        <v>1711</v>
      </c>
      <c r="J243" s="168" t="s">
        <v>1712</v>
      </c>
      <c r="K243" s="207"/>
      <c r="L243" s="207"/>
      <c r="M243" s="207"/>
      <c r="N243" s="207"/>
      <c r="O243" s="207"/>
      <c r="P243" s="169"/>
      <c r="Q243" s="208"/>
      <c r="R243" s="166" t="s">
        <v>989</v>
      </c>
      <c r="S243" s="165" t="s">
        <v>12223</v>
      </c>
      <c r="T243" s="165" t="s">
        <v>10711</v>
      </c>
      <c r="U243" s="185"/>
      <c r="V243" s="209">
        <v>526</v>
      </c>
      <c r="X243" s="210">
        <v>0</v>
      </c>
      <c r="AB243" s="211" t="s">
        <v>15977</v>
      </c>
    </row>
    <row r="244" spans="1:28" s="210" customFormat="1" ht="81">
      <c r="A244" s="165" t="s">
        <v>754</v>
      </c>
      <c r="B244" s="166" t="s">
        <v>1088</v>
      </c>
      <c r="C244" s="170" t="s">
        <v>2422</v>
      </c>
      <c r="D244" s="213"/>
      <c r="E244" s="166" t="s">
        <v>1054</v>
      </c>
      <c r="F244" s="166" t="s">
        <v>754</v>
      </c>
      <c r="G244" s="166" t="s">
        <v>12764</v>
      </c>
      <c r="H244" s="167">
        <v>0</v>
      </c>
      <c r="I244" s="168" t="s">
        <v>1685</v>
      </c>
      <c r="J244" s="168" t="s">
        <v>1689</v>
      </c>
      <c r="K244" s="207"/>
      <c r="L244" s="207"/>
      <c r="M244" s="207"/>
      <c r="N244" s="207"/>
      <c r="O244" s="207"/>
      <c r="P244" s="169"/>
      <c r="Q244" s="208"/>
      <c r="R244" s="166" t="s">
        <v>2422</v>
      </c>
      <c r="S244" s="165" t="s">
        <v>12037</v>
      </c>
      <c r="T244" s="165" t="s">
        <v>3337</v>
      </c>
      <c r="U244" s="185"/>
      <c r="V244" s="209">
        <v>535</v>
      </c>
      <c r="X244" s="210">
        <v>0</v>
      </c>
      <c r="AB244" s="211" t="s">
        <v>15992</v>
      </c>
    </row>
    <row r="245" spans="1:28" s="210" customFormat="1" ht="67.5">
      <c r="A245" s="165" t="s">
        <v>1356</v>
      </c>
      <c r="B245" s="166" t="s">
        <v>1088</v>
      </c>
      <c r="C245" s="170" t="s">
        <v>1355</v>
      </c>
      <c r="D245" s="213"/>
      <c r="E245" s="166" t="s">
        <v>1063</v>
      </c>
      <c r="F245" s="166" t="s">
        <v>1356</v>
      </c>
      <c r="G245" s="166" t="s">
        <v>12764</v>
      </c>
      <c r="H245" s="167">
        <v>0</v>
      </c>
      <c r="I245" s="168" t="s">
        <v>1686</v>
      </c>
      <c r="J245" s="168" t="s">
        <v>12398</v>
      </c>
      <c r="K245" s="207"/>
      <c r="L245" s="207"/>
      <c r="M245" s="207"/>
      <c r="N245" s="207"/>
      <c r="O245" s="207"/>
      <c r="P245" s="169"/>
      <c r="Q245" s="208"/>
      <c r="R245" s="166" t="s">
        <v>1355</v>
      </c>
      <c r="S245" s="165" t="s">
        <v>12107</v>
      </c>
      <c r="T245" s="165" t="s">
        <v>5882</v>
      </c>
      <c r="U245" s="185"/>
      <c r="V245" s="209">
        <v>488</v>
      </c>
      <c r="X245" s="210">
        <v>0</v>
      </c>
      <c r="AB245" s="211" t="s">
        <v>15975</v>
      </c>
    </row>
    <row r="246" spans="1:28" s="210" customFormat="1" ht="54">
      <c r="A246" s="165" t="s">
        <v>1728</v>
      </c>
      <c r="B246" s="166" t="s">
        <v>1088</v>
      </c>
      <c r="C246" s="170" t="s">
        <v>12472</v>
      </c>
      <c r="D246" s="213"/>
      <c r="E246" s="166" t="s">
        <v>1053</v>
      </c>
      <c r="F246" s="166" t="s">
        <v>1728</v>
      </c>
      <c r="G246" s="166" t="s">
        <v>12764</v>
      </c>
      <c r="H246" s="167">
        <v>0</v>
      </c>
      <c r="I246" s="168" t="s">
        <v>1729</v>
      </c>
      <c r="J246" s="168" t="s">
        <v>3031</v>
      </c>
      <c r="K246" s="207"/>
      <c r="L246" s="207"/>
      <c r="M246" s="207"/>
      <c r="N246" s="207"/>
      <c r="O246" s="207"/>
      <c r="P246" s="169"/>
      <c r="Q246" s="208"/>
      <c r="R246" s="166" t="s">
        <v>14898</v>
      </c>
      <c r="S246" s="165" t="s">
        <v>12026</v>
      </c>
      <c r="T246" s="165" t="s">
        <v>3030</v>
      </c>
      <c r="U246" s="185"/>
      <c r="V246" s="209">
        <v>463</v>
      </c>
      <c r="X246" s="210">
        <v>0</v>
      </c>
      <c r="AB246" s="211" t="s">
        <v>15973</v>
      </c>
    </row>
    <row r="247" spans="1:28" s="210" customFormat="1" ht="81">
      <c r="A247" s="165" t="s">
        <v>12470</v>
      </c>
      <c r="B247" s="166" t="s">
        <v>1088</v>
      </c>
      <c r="C247" s="170" t="s">
        <v>12469</v>
      </c>
      <c r="D247" s="213"/>
      <c r="E247" s="166" t="s">
        <v>1058</v>
      </c>
      <c r="F247" s="166" t="s">
        <v>12470</v>
      </c>
      <c r="G247" s="166" t="s">
        <v>12764</v>
      </c>
      <c r="H247" s="167">
        <v>0</v>
      </c>
      <c r="I247" s="168" t="s">
        <v>12484</v>
      </c>
      <c r="J247" s="168" t="s">
        <v>13100</v>
      </c>
      <c r="K247" s="207"/>
      <c r="L247" s="207"/>
      <c r="M247" s="207"/>
      <c r="N247" s="207"/>
      <c r="O247" s="207"/>
      <c r="P247" s="169"/>
      <c r="Q247" s="208"/>
      <c r="R247" s="166" t="s">
        <v>12469</v>
      </c>
      <c r="S247" s="165" t="s">
        <v>12054</v>
      </c>
      <c r="T247" s="165" t="s">
        <v>13001</v>
      </c>
      <c r="U247" s="185"/>
      <c r="V247" s="209">
        <v>401</v>
      </c>
      <c r="X247" s="210">
        <v>0</v>
      </c>
      <c r="AB247" s="211" t="s">
        <v>15967</v>
      </c>
    </row>
    <row r="248" spans="1:28" s="210" customFormat="1" ht="27">
      <c r="A248" s="293" t="s">
        <v>735</v>
      </c>
      <c r="B248" s="166" t="s">
        <v>1088</v>
      </c>
      <c r="C248" s="170" t="s">
        <v>15913</v>
      </c>
      <c r="D248" s="213"/>
      <c r="E248" s="166" t="s">
        <v>2323</v>
      </c>
      <c r="F248" s="166" t="s">
        <v>735</v>
      </c>
      <c r="G248" s="166" t="s">
        <v>12764</v>
      </c>
      <c r="H248" s="167">
        <v>0</v>
      </c>
      <c r="I248" s="168" t="s">
        <v>1679</v>
      </c>
      <c r="J248" s="168" t="s">
        <v>1660</v>
      </c>
      <c r="K248" s="207"/>
      <c r="L248" s="207"/>
      <c r="M248" s="207"/>
      <c r="N248" s="207"/>
      <c r="O248" s="207"/>
      <c r="P248" s="169"/>
      <c r="Q248" s="208"/>
      <c r="R248" s="166" t="str">
        <f ca="1">IF(ISERROR($V248),"",OFFSET('Smelter Look-up'!$C$4,$V248-4,0)&amp;"")</f>
        <v/>
      </c>
      <c r="S248" s="165" t="str">
        <f t="shared" ref="S248:S260" ca="1" si="26">IF(B248="","",IF(ISERROR(MATCH($E248,CL,0)),"Unknown",INDIRECT("'C'!$A$"&amp;MATCH($E248,CL,0)+1)))</f>
        <v>US</v>
      </c>
      <c r="T248" s="165" t="str">
        <f ca="1">IF(B248="","",IF(ISERROR(MATCH($J248,SorP!$B$1:$B$6261,0)),"",INDIRECT("'SorP'!$A$"&amp;MATCH($S248&amp;$J248,SorP!C:C,0))))</f>
        <v>US-PA</v>
      </c>
      <c r="U248" s="185"/>
      <c r="V248" s="209" t="e">
        <f>IF(C248="",NA(),IF(OR(C248="Smelter not listed",C248="Smelter not yet identified"),MATCH($B248&amp;$D248,'Smelter Look-up'!$J:$J,0),MATCH($B248&amp;$C248,'Smelter Look-up'!$J:$J,0)))</f>
        <v>#N/A</v>
      </c>
      <c r="X248" s="210">
        <f t="shared" ref="X248:X260" si="27">IF(AND(C248="Smelter not listed",OR(LEN(D248)=0,LEN(E248)=0)),1,0)</f>
        <v>0</v>
      </c>
      <c r="AB248" s="211" t="str">
        <f t="shared" ref="AB248:AB260" si="28">B248&amp;C248</f>
        <v>TinAlpha</v>
      </c>
    </row>
    <row r="249" spans="1:28" s="210" customFormat="1" ht="54">
      <c r="A249" s="293" t="s">
        <v>1699</v>
      </c>
      <c r="B249" s="166" t="s">
        <v>1088</v>
      </c>
      <c r="C249" s="170" t="s">
        <v>2057</v>
      </c>
      <c r="D249" s="213"/>
      <c r="E249" s="166" t="s">
        <v>2323</v>
      </c>
      <c r="F249" s="166" t="s">
        <v>1699</v>
      </c>
      <c r="G249" s="166" t="s">
        <v>12764</v>
      </c>
      <c r="H249" s="167">
        <v>0</v>
      </c>
      <c r="I249" s="168" t="s">
        <v>1700</v>
      </c>
      <c r="J249" s="168" t="s">
        <v>1575</v>
      </c>
      <c r="K249" s="207"/>
      <c r="L249" s="207"/>
      <c r="M249" s="207"/>
      <c r="N249" s="207"/>
      <c r="O249" s="207"/>
      <c r="P249" s="169"/>
      <c r="Q249" s="208"/>
      <c r="R249" s="166" t="str">
        <f ca="1">IF(ISERROR($V249),"",OFFSET('Smelter Look-up'!$C$4,$V249-4,0)&amp;"")</f>
        <v>Metallic Resources, Inc.</v>
      </c>
      <c r="S249" s="165" t="str">
        <f t="shared" ca="1" si="26"/>
        <v>US</v>
      </c>
      <c r="T249" s="165" t="str">
        <f ca="1">IF(B249="","",IF(ISERROR(MATCH($J249,SorP!$B$1:$B$6261,0)),"",INDIRECT("'SorP'!$A$"&amp;MATCH($S249&amp;$J249,SorP!C:C,0))))</f>
        <v>US-OH</v>
      </c>
      <c r="U249" s="185"/>
      <c r="V249" s="209">
        <f>IF(C249="",NA(),IF(OR(C249="Smelter not listed",C249="Smelter not yet identified"),MATCH($B249&amp;$D249,'Smelter Look-up'!$J:$J,0),MATCH($B249&amp;$C249,'Smelter Look-up'!$J:$J,0)))</f>
        <v>495</v>
      </c>
      <c r="X249" s="210">
        <f t="shared" si="27"/>
        <v>0</v>
      </c>
      <c r="AB249" s="211" t="str">
        <f t="shared" si="28"/>
        <v>TinMetallic Resources, Inc.</v>
      </c>
    </row>
    <row r="250" spans="1:28" s="210" customFormat="1" ht="27">
      <c r="A250" s="293" t="s">
        <v>744</v>
      </c>
      <c r="B250" s="166" t="s">
        <v>1088</v>
      </c>
      <c r="C250" s="170" t="s">
        <v>992</v>
      </c>
      <c r="D250" s="213"/>
      <c r="E250" s="166" t="s">
        <v>840</v>
      </c>
      <c r="F250" s="166" t="s">
        <v>744</v>
      </c>
      <c r="G250" s="166" t="s">
        <v>12764</v>
      </c>
      <c r="H250" s="167">
        <v>0</v>
      </c>
      <c r="I250" s="168" t="s">
        <v>1702</v>
      </c>
      <c r="J250" s="168" t="s">
        <v>8699</v>
      </c>
      <c r="K250" s="207"/>
      <c r="L250" s="207"/>
      <c r="M250" s="207"/>
      <c r="N250" s="207"/>
      <c r="O250" s="207"/>
      <c r="P250" s="169"/>
      <c r="Q250" s="208"/>
      <c r="R250" s="166" t="str">
        <f ca="1">IF(ISERROR($V250),"",OFFSET('Smelter Look-up'!$C$4,$V250-4,0)&amp;"")</f>
        <v>Minsur</v>
      </c>
      <c r="S250" s="165" t="str">
        <f t="shared" ca="1" si="26"/>
        <v>PE</v>
      </c>
      <c r="T250" s="165" t="str">
        <f ca="1">IF(B250="","",IF(ISERROR(MATCH($J250,SorP!$B$1:$B$6261,0)),"",INDIRECT("'SorP'!$A$"&amp;MATCH($S250&amp;$J250,SorP!C:C,0))))</f>
        <v>PE-ICA</v>
      </c>
      <c r="U250" s="185"/>
      <c r="V250" s="209">
        <f>IF(C250="",NA(),IF(OR(C250="Smelter not listed",C250="Smelter not yet identified"),MATCH($B250&amp;$D250,'Smelter Look-up'!$J:$J,0),MATCH($B250&amp;$C250,'Smelter Look-up'!$J:$J,0)))</f>
        <v>503</v>
      </c>
      <c r="X250" s="210">
        <f t="shared" si="27"/>
        <v>0</v>
      </c>
      <c r="AB250" s="211" t="str">
        <f t="shared" si="28"/>
        <v>TinMinsur</v>
      </c>
    </row>
    <row r="251" spans="1:28" s="210" customFormat="1" ht="54">
      <c r="A251" s="293" t="s">
        <v>767</v>
      </c>
      <c r="B251" s="166" t="s">
        <v>1088</v>
      </c>
      <c r="C251" s="170" t="s">
        <v>13289</v>
      </c>
      <c r="D251" s="213"/>
      <c r="E251" s="166" t="s">
        <v>1063</v>
      </c>
      <c r="F251" s="166" t="s">
        <v>767</v>
      </c>
      <c r="G251" s="166" t="s">
        <v>12764</v>
      </c>
      <c r="H251" s="167">
        <v>0</v>
      </c>
      <c r="I251" s="168" t="s">
        <v>1708</v>
      </c>
      <c r="J251" s="168" t="s">
        <v>5897</v>
      </c>
      <c r="K251" s="207"/>
      <c r="L251" s="207"/>
      <c r="M251" s="207"/>
      <c r="N251" s="207"/>
      <c r="O251" s="207"/>
      <c r="P251" s="169"/>
      <c r="Q251" s="208"/>
      <c r="R251" s="166" t="str">
        <f ca="1">IF(ISERROR($V251),"",OFFSET('Smelter Look-up'!$C$4,$V251-4,0)&amp;"")</f>
        <v>PT Timah Tbk Kundur</v>
      </c>
      <c r="S251" s="165" t="str">
        <f t="shared" ca="1" si="26"/>
        <v>ID</v>
      </c>
      <c r="T251" s="165" t="str">
        <f ca="1">IF(B251="","",IF(ISERROR(MATCH($J251,SorP!$B$1:$B$6261,0)),"",INDIRECT("'SorP'!$A$"&amp;MATCH($S251&amp;$J251,SorP!C:C,0))))</f>
        <v>ID-RI</v>
      </c>
      <c r="U251" s="185"/>
      <c r="V251" s="209">
        <f>IF(C251="",NA(),IF(OR(C251="Smelter not listed",C251="Smelter not yet identified"),MATCH($B251&amp;$D251,'Smelter Look-up'!$J:$J,0),MATCH($B251&amp;$C251,'Smelter Look-up'!$J:$J,0)))</f>
        <v>531</v>
      </c>
      <c r="X251" s="210">
        <f t="shared" si="27"/>
        <v>0</v>
      </c>
      <c r="AB251" s="211" t="str">
        <f t="shared" si="28"/>
        <v>TinPT Timah Tbk Kundur</v>
      </c>
    </row>
    <row r="252" spans="1:28" s="210" customFormat="1" ht="54">
      <c r="A252" s="293" t="s">
        <v>750</v>
      </c>
      <c r="B252" s="166" t="s">
        <v>1088</v>
      </c>
      <c r="C252" s="170" t="s">
        <v>13288</v>
      </c>
      <c r="D252" s="213"/>
      <c r="E252" s="166" t="s">
        <v>1063</v>
      </c>
      <c r="F252" s="166" t="s">
        <v>750</v>
      </c>
      <c r="G252" s="166" t="s">
        <v>12764</v>
      </c>
      <c r="H252" s="167">
        <v>0</v>
      </c>
      <c r="I252" s="168" t="s">
        <v>1710</v>
      </c>
      <c r="J252" s="168" t="s">
        <v>12398</v>
      </c>
      <c r="K252" s="207"/>
      <c r="L252" s="207"/>
      <c r="M252" s="207"/>
      <c r="N252" s="207"/>
      <c r="O252" s="207"/>
      <c r="P252" s="169"/>
      <c r="Q252" s="208"/>
      <c r="R252" s="166" t="str">
        <f ca="1">IF(ISERROR($V252),"",OFFSET('Smelter Look-up'!$C$4,$V252-4,0)&amp;"")</f>
        <v>PT Timah Tbk Mentok</v>
      </c>
      <c r="S252" s="165" t="str">
        <f t="shared" ca="1" si="26"/>
        <v>ID</v>
      </c>
      <c r="T252" s="165" t="str">
        <f ca="1">IF(B252="","",IF(ISERROR(MATCH($J252,SorP!$B$1:$B$6261,0)),"",INDIRECT("'SorP'!$A$"&amp;MATCH($S252&amp;$J252,SorP!C:C,0))))</f>
        <v>ID-BB</v>
      </c>
      <c r="U252" s="185"/>
      <c r="V252" s="209">
        <f>IF(C252="",NA(),IF(OR(C252="Smelter not listed",C252="Smelter not yet identified"),MATCH($B252&amp;$D252,'Smelter Look-up'!$J:$J,0),MATCH($B252&amp;$C252,'Smelter Look-up'!$J:$J,0)))</f>
        <v>532</v>
      </c>
      <c r="X252" s="210">
        <f t="shared" si="27"/>
        <v>0</v>
      </c>
      <c r="AB252" s="211" t="str">
        <f t="shared" si="28"/>
        <v>TinPT Timah Tbk Mentok</v>
      </c>
    </row>
    <row r="253" spans="1:28" s="210" customFormat="1" ht="27">
      <c r="A253" s="293" t="s">
        <v>753</v>
      </c>
      <c r="B253" s="166" t="s">
        <v>1088</v>
      </c>
      <c r="C253" s="170" t="s">
        <v>989</v>
      </c>
      <c r="D253" s="213"/>
      <c r="E253" s="166" t="s">
        <v>848</v>
      </c>
      <c r="F253" s="166" t="s">
        <v>753</v>
      </c>
      <c r="G253" s="166" t="s">
        <v>12764</v>
      </c>
      <c r="H253" s="167">
        <v>0</v>
      </c>
      <c r="I253" s="168" t="s">
        <v>1711</v>
      </c>
      <c r="J253" s="168" t="s">
        <v>1712</v>
      </c>
      <c r="K253" s="207"/>
      <c r="L253" s="207"/>
      <c r="M253" s="207"/>
      <c r="N253" s="207"/>
      <c r="O253" s="207"/>
      <c r="P253" s="169"/>
      <c r="Q253" s="208"/>
      <c r="R253" s="166" t="str">
        <f ca="1">IF(ISERROR($V253),"",OFFSET('Smelter Look-up'!$C$4,$V253-4,0)&amp;"")</f>
        <v>Thaisarco</v>
      </c>
      <c r="S253" s="165" t="str">
        <f t="shared" ca="1" si="26"/>
        <v>TH</v>
      </c>
      <c r="T253" s="165" t="str">
        <f ca="1">IF(B253="","",IF(ISERROR(MATCH($J253,SorP!$B$1:$B$6261,0)),"",INDIRECT("'SorP'!$A$"&amp;MATCH($S253&amp;$J253,SorP!C:C,0))))</f>
        <v>TH-83</v>
      </c>
      <c r="U253" s="185"/>
      <c r="V253" s="209">
        <f>IF(C253="",NA(),IF(OR(C253="Smelter not listed",C253="Smelter not yet identified"),MATCH($B253&amp;$D253,'Smelter Look-up'!$J:$J,0),MATCH($B253&amp;$C253,'Smelter Look-up'!$J:$J,0)))</f>
        <v>543</v>
      </c>
      <c r="X253" s="210">
        <f t="shared" si="27"/>
        <v>0</v>
      </c>
      <c r="AB253" s="211" t="str">
        <f t="shared" si="28"/>
        <v>TinThaisarco</v>
      </c>
    </row>
    <row r="254" spans="1:28" s="210" customFormat="1" ht="54">
      <c r="A254" s="293" t="s">
        <v>1728</v>
      </c>
      <c r="B254" s="166" t="s">
        <v>1088</v>
      </c>
      <c r="C254" s="170" t="s">
        <v>12472</v>
      </c>
      <c r="D254" s="213"/>
      <c r="E254" s="166" t="s">
        <v>1053</v>
      </c>
      <c r="F254" s="166" t="s">
        <v>1728</v>
      </c>
      <c r="G254" s="166" t="s">
        <v>12764</v>
      </c>
      <c r="H254" s="167">
        <v>0</v>
      </c>
      <c r="I254" s="168" t="s">
        <v>1729</v>
      </c>
      <c r="J254" s="168" t="s">
        <v>3031</v>
      </c>
      <c r="K254" s="207"/>
      <c r="L254" s="207"/>
      <c r="M254" s="207"/>
      <c r="N254" s="207"/>
      <c r="O254" s="207"/>
      <c r="P254" s="169"/>
      <c r="Q254" s="208"/>
      <c r="R254" s="166" t="str">
        <f ca="1">IF(ISERROR($V254),"",OFFSET('Smelter Look-up'!$C$4,$V254-4,0)&amp;"")</f>
        <v>Aurubis Beerse</v>
      </c>
      <c r="S254" s="165" t="str">
        <f t="shared" ca="1" si="26"/>
        <v>BE</v>
      </c>
      <c r="T254" s="165" t="str">
        <f ca="1">IF(B254="","",IF(ISERROR(MATCH($J254,SorP!$B$1:$B$6261,0)),"",INDIRECT("'SorP'!$A$"&amp;MATCH($S254&amp;$J254,SorP!C:C,0))))</f>
        <v>BE-VAN</v>
      </c>
      <c r="U254" s="185"/>
      <c r="V254" s="209">
        <f>IF(C254="",NA(),IF(OR(C254="Smelter not listed",C254="Smelter not yet identified"),MATCH($B254&amp;$D254,'Smelter Look-up'!$J:$J,0),MATCH($B254&amp;$C254,'Smelter Look-up'!$J:$J,0)))</f>
        <v>496</v>
      </c>
      <c r="X254" s="210">
        <f t="shared" si="27"/>
        <v>0</v>
      </c>
      <c r="AB254" s="211" t="str">
        <f t="shared" si="28"/>
        <v>TinMetallo Belgium N.V.</v>
      </c>
    </row>
    <row r="255" spans="1:28" s="210" customFormat="1" ht="40.5">
      <c r="A255" s="293" t="s">
        <v>1730</v>
      </c>
      <c r="B255" s="166" t="s">
        <v>1088</v>
      </c>
      <c r="C255" s="170" t="s">
        <v>12473</v>
      </c>
      <c r="D255" s="213"/>
      <c r="E255" s="166" t="s">
        <v>1060</v>
      </c>
      <c r="F255" s="166" t="s">
        <v>1730</v>
      </c>
      <c r="G255" s="166" t="s">
        <v>12764</v>
      </c>
      <c r="H255" s="167">
        <v>0</v>
      </c>
      <c r="I255" s="168" t="s">
        <v>1731</v>
      </c>
      <c r="J255" s="168" t="s">
        <v>11963</v>
      </c>
      <c r="K255" s="207"/>
      <c r="L255" s="207"/>
      <c r="M255" s="207"/>
      <c r="N255" s="207"/>
      <c r="O255" s="207"/>
      <c r="P255" s="169"/>
      <c r="Q255" s="208"/>
      <c r="R255" s="166" t="str">
        <f ca="1">IF(ISERROR($V255),"",OFFSET('Smelter Look-up'!$C$4,$V255-4,0)&amp;"")</f>
        <v>Aurubis Berango</v>
      </c>
      <c r="S255" s="165" t="str">
        <f t="shared" ca="1" si="26"/>
        <v>ES</v>
      </c>
      <c r="T255" s="165" t="str">
        <f ca="1">IF(B255="","",IF(ISERROR(MATCH($J255,SorP!$B$1:$B$6261,0)),"",INDIRECT("'SorP'!$A$"&amp;MATCH($S255&amp;$J255,SorP!C:C,0))))</f>
        <v>ES-BI</v>
      </c>
      <c r="U255" s="185"/>
      <c r="V255" s="209">
        <f>IF(C255="",NA(),IF(OR(C255="Smelter not listed",C255="Smelter not yet identified"),MATCH($B255&amp;$D255,'Smelter Look-up'!$J:$J,0),MATCH($B255&amp;$C255,'Smelter Look-up'!$J:$J,0)))</f>
        <v>497</v>
      </c>
      <c r="X255" s="210">
        <f t="shared" si="27"/>
        <v>0</v>
      </c>
      <c r="AB255" s="211" t="str">
        <f t="shared" si="28"/>
        <v>TinMetallo Spain S.L.U.</v>
      </c>
    </row>
    <row r="256" spans="1:28" s="210" customFormat="1" ht="54">
      <c r="A256" s="165" t="s">
        <v>743</v>
      </c>
      <c r="B256" s="166" t="s">
        <v>1088</v>
      </c>
      <c r="C256" s="170" t="s">
        <v>11981</v>
      </c>
      <c r="D256" s="213"/>
      <c r="E256" s="166" t="s">
        <v>1054</v>
      </c>
      <c r="F256" s="166" t="s">
        <v>743</v>
      </c>
      <c r="G256" s="166" t="s">
        <v>12764</v>
      </c>
      <c r="H256" s="167">
        <v>0</v>
      </c>
      <c r="I256" s="168" t="s">
        <v>15243</v>
      </c>
      <c r="J256" s="168" t="s">
        <v>1610</v>
      </c>
      <c r="K256" s="207" t="s">
        <v>15947</v>
      </c>
      <c r="L256" s="207" t="s">
        <v>15954</v>
      </c>
      <c r="M256" s="207"/>
      <c r="N256" s="207" t="s">
        <v>15955</v>
      </c>
      <c r="O256" s="207" t="s">
        <v>15956</v>
      </c>
      <c r="P256" s="169" t="s">
        <v>474</v>
      </c>
      <c r="Q256" s="208" t="s">
        <v>15957</v>
      </c>
      <c r="R256" s="166" t="str">
        <f ca="1">IF(ISERROR($V256),"",OFFSET('Smelter Look-up'!$C$4,$V256-4,0)&amp;"")</f>
        <v>Mineracao Taboca S.A.</v>
      </c>
      <c r="S256" s="165" t="str">
        <f t="shared" ca="1" si="26"/>
        <v>BR</v>
      </c>
      <c r="T256" s="165" t="str">
        <f ca="1">IF(B256="","",IF(ISERROR(MATCH($J256,SorP!$B$1:$B$6261,0)),"",INDIRECT("'SorP'!$A$"&amp;MATCH($S256&amp;$J256,SorP!C:C,0))))</f>
        <v>BR-SP</v>
      </c>
      <c r="U256" s="185"/>
      <c r="V256" s="209">
        <f>IF(C256="",NA(),IF(OR(C256="Smelter not listed",C256="Smelter not yet identified"),MATCH($B256&amp;$D256,'Smelter Look-up'!$J:$J,0),MATCH($B256&amp;$C256,'Smelter Look-up'!$J:$J,0)))</f>
        <v>498</v>
      </c>
      <c r="X256" s="210">
        <f t="shared" si="27"/>
        <v>0</v>
      </c>
      <c r="AB256" s="211" t="str">
        <f t="shared" si="28"/>
        <v>TinMineracao Taboca S.A.</v>
      </c>
    </row>
    <row r="257" spans="1:28" s="210" customFormat="1" ht="54">
      <c r="A257" s="293" t="s">
        <v>750</v>
      </c>
      <c r="B257" s="166" t="s">
        <v>1088</v>
      </c>
      <c r="C257" s="170" t="s">
        <v>13288</v>
      </c>
      <c r="D257" s="213"/>
      <c r="E257" s="166" t="s">
        <v>1063</v>
      </c>
      <c r="F257" s="166" t="s">
        <v>750</v>
      </c>
      <c r="G257" s="166" t="s">
        <v>12764</v>
      </c>
      <c r="H257" s="167">
        <v>0</v>
      </c>
      <c r="I257" s="168" t="s">
        <v>1710</v>
      </c>
      <c r="J257" s="168" t="s">
        <v>12398</v>
      </c>
      <c r="K257" s="207"/>
      <c r="L257" s="207"/>
      <c r="M257" s="207"/>
      <c r="N257" s="207"/>
      <c r="O257" s="207"/>
      <c r="P257" s="169"/>
      <c r="Q257" s="208"/>
      <c r="R257" s="166" t="str">
        <f ca="1">IF(ISERROR($V257),"",OFFSET('Smelter Look-up'!$C$4,$V257-4,0)&amp;"")</f>
        <v>PT Timah Tbk Mentok</v>
      </c>
      <c r="S257" s="165" t="str">
        <f t="shared" ca="1" si="26"/>
        <v>ID</v>
      </c>
      <c r="T257" s="165" t="str">
        <f ca="1">IF(B257="","",IF(ISERROR(MATCH($J257,SorP!$B$1:$B$6261,0)),"",INDIRECT("'SorP'!$A$"&amp;MATCH($S257&amp;$J257,SorP!C:C,0))))</f>
        <v>ID-BB</v>
      </c>
      <c r="U257" s="185"/>
      <c r="V257" s="209">
        <f>IF(C257="",NA(),IF(OR(C257="Smelter not listed",C257="Smelter not yet identified"),MATCH($B257&amp;$D257,'Smelter Look-up'!$J:$J,0),MATCH($B257&amp;$C257,'Smelter Look-up'!$J:$J,0)))</f>
        <v>532</v>
      </c>
      <c r="X257" s="210">
        <f t="shared" si="27"/>
        <v>0</v>
      </c>
      <c r="AB257" s="211" t="str">
        <f t="shared" si="28"/>
        <v>TinPT Timah Tbk Mentok</v>
      </c>
    </row>
    <row r="258" spans="1:28" s="210" customFormat="1" ht="54">
      <c r="A258" s="293" t="s">
        <v>767</v>
      </c>
      <c r="B258" s="166" t="s">
        <v>1088</v>
      </c>
      <c r="C258" s="170" t="s">
        <v>13289</v>
      </c>
      <c r="D258" s="213"/>
      <c r="E258" s="166" t="s">
        <v>1063</v>
      </c>
      <c r="F258" s="166" t="s">
        <v>767</v>
      </c>
      <c r="G258" s="166" t="s">
        <v>12764</v>
      </c>
      <c r="H258" s="167">
        <v>0</v>
      </c>
      <c r="I258" s="168" t="s">
        <v>1708</v>
      </c>
      <c r="J258" s="168" t="s">
        <v>5897</v>
      </c>
      <c r="K258" s="207"/>
      <c r="L258" s="207"/>
      <c r="M258" s="207"/>
      <c r="N258" s="207"/>
      <c r="O258" s="207"/>
      <c r="P258" s="169"/>
      <c r="Q258" s="208"/>
      <c r="R258" s="166" t="str">
        <f ca="1">IF(ISERROR($V258),"",OFFSET('Smelter Look-up'!$C$4,$V258-4,0)&amp;"")</f>
        <v>PT Timah Tbk Kundur</v>
      </c>
      <c r="S258" s="165" t="str">
        <f t="shared" ca="1" si="26"/>
        <v>ID</v>
      </c>
      <c r="T258" s="165" t="str">
        <f ca="1">IF(B258="","",IF(ISERROR(MATCH($J258,SorP!$B$1:$B$6261,0)),"",INDIRECT("'SorP'!$A$"&amp;MATCH($S258&amp;$J258,SorP!C:C,0))))</f>
        <v>ID-RI</v>
      </c>
      <c r="U258" s="185"/>
      <c r="V258" s="209">
        <f>IF(C258="",NA(),IF(OR(C258="Smelter not listed",C258="Smelter not yet identified"),MATCH($B258&amp;$D258,'Smelter Look-up'!$J:$J,0),MATCH($B258&amp;$C258,'Smelter Look-up'!$J:$J,0)))</f>
        <v>531</v>
      </c>
      <c r="X258" s="210">
        <f t="shared" si="27"/>
        <v>0</v>
      </c>
      <c r="AB258" s="211" t="str">
        <f t="shared" si="28"/>
        <v>TinPT Timah Tbk Kundur</v>
      </c>
    </row>
    <row r="259" spans="1:28" s="210" customFormat="1" ht="27">
      <c r="A259" s="293" t="s">
        <v>753</v>
      </c>
      <c r="B259" s="166" t="s">
        <v>1088</v>
      </c>
      <c r="C259" s="170" t="s">
        <v>989</v>
      </c>
      <c r="D259" s="213"/>
      <c r="E259" s="166" t="s">
        <v>848</v>
      </c>
      <c r="F259" s="166" t="s">
        <v>753</v>
      </c>
      <c r="G259" s="166" t="s">
        <v>12764</v>
      </c>
      <c r="H259" s="167">
        <v>0</v>
      </c>
      <c r="I259" s="168" t="s">
        <v>1711</v>
      </c>
      <c r="J259" s="168" t="s">
        <v>1712</v>
      </c>
      <c r="K259" s="207"/>
      <c r="L259" s="207"/>
      <c r="M259" s="207"/>
      <c r="N259" s="207"/>
      <c r="O259" s="207"/>
      <c r="P259" s="169"/>
      <c r="Q259" s="208"/>
      <c r="R259" s="166" t="str">
        <f ca="1">IF(ISERROR($V259),"",OFFSET('Smelter Look-up'!$C$4,$V259-4,0)&amp;"")</f>
        <v>Thaisarco</v>
      </c>
      <c r="S259" s="165" t="str">
        <f t="shared" ca="1" si="26"/>
        <v>TH</v>
      </c>
      <c r="T259" s="165" t="str">
        <f ca="1">IF(B259="","",IF(ISERROR(MATCH($J259,SorP!$B$1:$B$6261,0)),"",INDIRECT("'SorP'!$A$"&amp;MATCH($S259&amp;$J259,SorP!C:C,0))))</f>
        <v>TH-83</v>
      </c>
      <c r="U259" s="185"/>
      <c r="V259" s="209">
        <f>IF(C259="",NA(),IF(OR(C259="Smelter not listed",C259="Smelter not yet identified"),MATCH($B259&amp;$D259,'Smelter Look-up'!$J:$J,0),MATCH($B259&amp;$C259,'Smelter Look-up'!$J:$J,0)))</f>
        <v>543</v>
      </c>
      <c r="X259" s="210">
        <f t="shared" si="27"/>
        <v>0</v>
      </c>
      <c r="AB259" s="211" t="str">
        <f t="shared" si="28"/>
        <v>TinThaisarco</v>
      </c>
    </row>
    <row r="260" spans="1:28" s="210" customFormat="1" ht="40.5">
      <c r="A260" s="293" t="s">
        <v>1728</v>
      </c>
      <c r="B260" s="166" t="s">
        <v>1088</v>
      </c>
      <c r="C260" s="170" t="s">
        <v>14898</v>
      </c>
      <c r="D260" s="213"/>
      <c r="E260" s="166" t="s">
        <v>1053</v>
      </c>
      <c r="F260" s="166" t="s">
        <v>1728</v>
      </c>
      <c r="G260" s="166" t="s">
        <v>12764</v>
      </c>
      <c r="H260" s="167">
        <v>0</v>
      </c>
      <c r="I260" s="168" t="s">
        <v>1729</v>
      </c>
      <c r="J260" s="168" t="s">
        <v>3031</v>
      </c>
      <c r="K260" s="207"/>
      <c r="L260" s="207"/>
      <c r="M260" s="207"/>
      <c r="N260" s="207"/>
      <c r="O260" s="207"/>
      <c r="P260" s="169"/>
      <c r="Q260" s="208"/>
      <c r="R260" s="166" t="str">
        <f ca="1">IF(ISERROR($V260),"",OFFSET('Smelter Look-up'!$C$4,$V260-4,0)&amp;"")</f>
        <v>Aurubis Beerse</v>
      </c>
      <c r="S260" s="165" t="str">
        <f t="shared" ca="1" si="26"/>
        <v>BE</v>
      </c>
      <c r="T260" s="165" t="str">
        <f ca="1">IF(B260="","",IF(ISERROR(MATCH($J260,SorP!$B$1:$B$6261,0)),"",INDIRECT("'SorP'!$A$"&amp;MATCH($S260&amp;$J260,SorP!C:C,0))))</f>
        <v>BE-VAN</v>
      </c>
      <c r="U260" s="185"/>
      <c r="V260" s="209">
        <f>IF(C260="",NA(),IF(OR(C260="Smelter not listed",C260="Smelter not yet identified"),MATCH($B260&amp;$D260,'Smelter Look-up'!$J:$J,0),MATCH($B260&amp;$C260,'Smelter Look-up'!$J:$J,0)))</f>
        <v>423</v>
      </c>
      <c r="X260" s="210">
        <f t="shared" si="27"/>
        <v>0</v>
      </c>
      <c r="AB260" s="211" t="str">
        <f t="shared" si="28"/>
        <v>TinAurubis Beerse</v>
      </c>
    </row>
    <row r="261" spans="1:28" s="210" customFormat="1" ht="27">
      <c r="A261" s="293" t="s">
        <v>744</v>
      </c>
      <c r="B261" s="166" t="s">
        <v>1088</v>
      </c>
      <c r="C261" s="170" t="s">
        <v>992</v>
      </c>
      <c r="D261" s="213"/>
      <c r="E261" s="166" t="s">
        <v>840</v>
      </c>
      <c r="F261" s="166" t="s">
        <v>744</v>
      </c>
      <c r="G261" s="166" t="s">
        <v>12764</v>
      </c>
      <c r="H261" s="167">
        <v>0</v>
      </c>
      <c r="I261" s="168" t="s">
        <v>1702</v>
      </c>
      <c r="J261" s="168" t="s">
        <v>8699</v>
      </c>
      <c r="K261" s="207"/>
      <c r="L261" s="207"/>
      <c r="M261" s="207"/>
      <c r="N261" s="207"/>
      <c r="O261" s="207"/>
      <c r="P261" s="169"/>
      <c r="Q261" s="208"/>
      <c r="R261" s="166" t="str">
        <f ca="1">IF(ISERROR($V261),"",OFFSET('Smelter Look-up'!$C$4,$V261-4,0)&amp;"")</f>
        <v>Minsur</v>
      </c>
      <c r="S261" s="165" t="str">
        <f t="shared" ref="S261" ca="1" si="29">IF(B261="","",IF(ISERROR(MATCH($E261,CL,0)),"Unknown",INDIRECT("'C'!$A$"&amp;MATCH($E261,CL,0)+1)))</f>
        <v>PE</v>
      </c>
      <c r="T261" s="165" t="str">
        <f ca="1">IF(B261="","",IF(ISERROR(MATCH($J261,SorP!$B$1:$B$6261,0)),"",INDIRECT("'SorP'!$A$"&amp;MATCH($S261&amp;$J261,SorP!C:C,0))))</f>
        <v>PE-ICA</v>
      </c>
      <c r="U261" s="185"/>
      <c r="V261" s="209">
        <f>IF(C261="",NA(),IF(OR(C261="Smelter not listed",C261="Smelter not yet identified"),MATCH($B261&amp;$D261,'Smelter Look-up'!$J:$J,0),MATCH($B261&amp;$C261,'Smelter Look-up'!$J:$J,0)))</f>
        <v>503</v>
      </c>
      <c r="X261" s="210">
        <f t="shared" ref="X261" si="30">IF(AND(C261="Smelter not listed",OR(LEN(D261)=0,LEN(E261)=0)),1,0)</f>
        <v>0</v>
      </c>
      <c r="AB261" s="211" t="str">
        <f t="shared" ref="AB261" si="31">B261&amp;C261</f>
        <v>TinMinsur</v>
      </c>
    </row>
    <row r="262" spans="1:28" s="210" customFormat="1" ht="54">
      <c r="A262" s="293" t="s">
        <v>748</v>
      </c>
      <c r="B262" s="166" t="s">
        <v>1088</v>
      </c>
      <c r="C262" s="170" t="s">
        <v>13290</v>
      </c>
      <c r="D262" s="213"/>
      <c r="E262" s="166" t="s">
        <v>2321</v>
      </c>
      <c r="F262" s="166" t="s">
        <v>748</v>
      </c>
      <c r="G262" s="166" t="s">
        <v>12764</v>
      </c>
      <c r="H262" s="167">
        <v>0</v>
      </c>
      <c r="I262" s="168" t="s">
        <v>1688</v>
      </c>
      <c r="J262" s="168" t="s">
        <v>1688</v>
      </c>
      <c r="K262" s="207"/>
      <c r="L262" s="207"/>
      <c r="M262" s="207"/>
      <c r="N262" s="207"/>
      <c r="O262" s="207"/>
      <c r="P262" s="169"/>
      <c r="Q262" s="208"/>
      <c r="R262" s="166" t="str">
        <f ca="1">IF(ISERROR($V262),"",OFFSET('Smelter Look-up'!$C$4,$V262-4,0)&amp;"")</f>
        <v>Operaciones Metalurgicas S.A.</v>
      </c>
      <c r="S262" s="165" t="str">
        <f t="shared" ref="S262:S268" ca="1" si="32">IF(B262="","",IF(ISERROR(MATCH($E262,CL,0)),"Unknown",INDIRECT("'C'!$A$"&amp;MATCH($E262,CL,0)+1)))</f>
        <v>Unknown</v>
      </c>
      <c r="T262" s="165" t="e">
        <f ca="1">IF(B262="","",IF(ISERROR(MATCH($J262,SorP!$B$1:$B$6261,0)),"",INDIRECT("'SorP'!$A$"&amp;MATCH($S262&amp;$J262,SorP!C:C,0))))</f>
        <v>#N/A</v>
      </c>
      <c r="U262" s="185"/>
      <c r="V262" s="209">
        <f>IF(C262="",NA(),IF(OR(C262="Smelter not listed",C262="Smelter not yet identified"),MATCH($B262&amp;$D262,'Smelter Look-up'!$J:$J,0),MATCH($B262&amp;$C262,'Smelter Look-up'!$J:$J,0)))</f>
        <v>514</v>
      </c>
      <c r="X262" s="210">
        <f t="shared" ref="X262:X268" si="33">IF(AND(C262="Smelter not listed",OR(LEN(D262)=0,LEN(E262)=0)),1,0)</f>
        <v>0</v>
      </c>
      <c r="AB262" s="211" t="str">
        <f t="shared" ref="AB262:AB268" si="34">B262&amp;C262</f>
        <v>TinOperaciones Metalurgicas S.A.</v>
      </c>
    </row>
    <row r="263" spans="1:28" s="210" customFormat="1" ht="67.5">
      <c r="A263" s="293" t="s">
        <v>1356</v>
      </c>
      <c r="B263" s="166" t="s">
        <v>1088</v>
      </c>
      <c r="C263" s="170" t="s">
        <v>1355</v>
      </c>
      <c r="D263" s="213"/>
      <c r="E263" s="166" t="s">
        <v>1063</v>
      </c>
      <c r="F263" s="166" t="s">
        <v>1356</v>
      </c>
      <c r="G263" s="166" t="s">
        <v>12764</v>
      </c>
      <c r="H263" s="167">
        <v>0</v>
      </c>
      <c r="I263" s="168" t="s">
        <v>1686</v>
      </c>
      <c r="J263" s="168" t="s">
        <v>12398</v>
      </c>
      <c r="K263" s="207"/>
      <c r="L263" s="207"/>
      <c r="M263" s="207"/>
      <c r="N263" s="207"/>
      <c r="O263" s="207"/>
      <c r="P263" s="169"/>
      <c r="Q263" s="208"/>
      <c r="R263" s="166" t="str">
        <f ca="1">IF(ISERROR($V263),"",OFFSET('Smelter Look-up'!$C$4,$V263-4,0)&amp;"")</f>
        <v>PT ATD Makmur Mandiri Jaya</v>
      </c>
      <c r="S263" s="165" t="str">
        <f t="shared" ca="1" si="32"/>
        <v>ID</v>
      </c>
      <c r="T263" s="165" t="str">
        <f ca="1">IF(B263="","",IF(ISERROR(MATCH($J263,SorP!$B$1:$B$6261,0)),"",INDIRECT("'SorP'!$A$"&amp;MATCH($S263&amp;$J263,SorP!C:C,0))))</f>
        <v>ID-BB</v>
      </c>
      <c r="U263" s="185"/>
      <c r="V263" s="209">
        <f>IF(C263="",NA(),IF(OR(C263="Smelter not listed",C263="Smelter not yet identified"),MATCH($B263&amp;$D263,'Smelter Look-up'!$J:$J,0),MATCH($B263&amp;$C263,'Smelter Look-up'!$J:$J,0)))</f>
        <v>520</v>
      </c>
      <c r="X263" s="210">
        <f t="shared" si="33"/>
        <v>0</v>
      </c>
      <c r="AB263" s="211" t="str">
        <f t="shared" si="34"/>
        <v>TinPT ATD Makmur Mandiri Jaya</v>
      </c>
    </row>
    <row r="264" spans="1:28" s="210" customFormat="1" ht="54">
      <c r="A264" s="293" t="s">
        <v>749</v>
      </c>
      <c r="B264" s="166" t="s">
        <v>1088</v>
      </c>
      <c r="C264" s="170" t="s">
        <v>607</v>
      </c>
      <c r="D264" s="213"/>
      <c r="E264" s="166" t="s">
        <v>1063</v>
      </c>
      <c r="F264" s="166" t="s">
        <v>749</v>
      </c>
      <c r="G264" s="166" t="s">
        <v>12764</v>
      </c>
      <c r="H264" s="167">
        <v>0</v>
      </c>
      <c r="I264" s="168" t="s">
        <v>1686</v>
      </c>
      <c r="J264" s="168" t="s">
        <v>12398</v>
      </c>
      <c r="K264" s="207"/>
      <c r="L264" s="207"/>
      <c r="M264" s="207"/>
      <c r="N264" s="207"/>
      <c r="O264" s="207"/>
      <c r="P264" s="169"/>
      <c r="Q264" s="208"/>
      <c r="R264" s="166" t="str">
        <f ca="1">IF(ISERROR($V264),"",OFFSET('Smelter Look-up'!$C$4,$V264-4,0)&amp;"")</f>
        <v>PT Mitra Stania Prima</v>
      </c>
      <c r="S264" s="165" t="str">
        <f t="shared" ca="1" si="32"/>
        <v>ID</v>
      </c>
      <c r="T264" s="165" t="str">
        <f ca="1">IF(B264="","",IF(ISERROR(MATCH($J264,SorP!$B$1:$B$6261,0)),"",INDIRECT("'SorP'!$A$"&amp;MATCH($S264&amp;$J264,SorP!C:C,0))))</f>
        <v>ID-BB</v>
      </c>
      <c r="U264" s="185"/>
      <c r="V264" s="209">
        <f>IF(C264="",NA(),IF(OR(C264="Smelter not listed",C264="Smelter not yet identified"),MATCH($B264&amp;$D264,'Smelter Look-up'!$J:$J,0),MATCH($B264&amp;$C264,'Smelter Look-up'!$J:$J,0)))</f>
        <v>524</v>
      </c>
      <c r="X264" s="210">
        <f t="shared" si="33"/>
        <v>0</v>
      </c>
      <c r="AB264" s="211" t="str">
        <f t="shared" si="34"/>
        <v>TinPT Mitra Stania Prima</v>
      </c>
    </row>
    <row r="265" spans="1:28" s="210" customFormat="1" ht="81">
      <c r="A265" s="293" t="s">
        <v>754</v>
      </c>
      <c r="B265" s="166" t="s">
        <v>1088</v>
      </c>
      <c r="C265" s="170" t="s">
        <v>2422</v>
      </c>
      <c r="D265" s="213"/>
      <c r="E265" s="166" t="s">
        <v>1054</v>
      </c>
      <c r="F265" s="166" t="s">
        <v>754</v>
      </c>
      <c r="G265" s="166" t="s">
        <v>12764</v>
      </c>
      <c r="H265" s="167">
        <v>0</v>
      </c>
      <c r="I265" s="168" t="s">
        <v>1685</v>
      </c>
      <c r="J265" s="168" t="s">
        <v>1689</v>
      </c>
      <c r="K265" s="207"/>
      <c r="L265" s="207"/>
      <c r="M265" s="207"/>
      <c r="N265" s="207"/>
      <c r="O265" s="207"/>
      <c r="P265" s="169"/>
      <c r="Q265" s="208"/>
      <c r="R265" s="166" t="str">
        <f ca="1">IF(ISERROR($V265),"",OFFSET('Smelter Look-up'!$C$4,$V265-4,0)&amp;"")</f>
        <v>White Solder Metalurgia e Mineracao Ltda.</v>
      </c>
      <c r="S265" s="165" t="str">
        <f t="shared" ca="1" si="32"/>
        <v>BR</v>
      </c>
      <c r="T265" s="165" t="str">
        <f ca="1">IF(B265="","",IF(ISERROR(MATCH($J265,SorP!$B$1:$B$6261,0)),"",INDIRECT("'SorP'!$A$"&amp;MATCH($S265&amp;$J265,SorP!C:C,0))))</f>
        <v>BR-RO</v>
      </c>
      <c r="U265" s="185"/>
      <c r="V265" s="209">
        <f>IF(C265="",NA(),IF(OR(C265="Smelter not listed",C265="Smelter not yet identified"),MATCH($B265&amp;$D265,'Smelter Look-up'!$J:$J,0),MATCH($B265&amp;$C265,'Smelter Look-up'!$J:$J,0)))</f>
        <v>551</v>
      </c>
      <c r="X265" s="210">
        <f t="shared" si="33"/>
        <v>0</v>
      </c>
      <c r="AB265" s="211" t="str">
        <f t="shared" si="34"/>
        <v>TinWhite Solder Metalurgia e Mineracao Ltda.</v>
      </c>
    </row>
    <row r="266" spans="1:28" s="210" customFormat="1" ht="94.5">
      <c r="A266" s="293" t="s">
        <v>756</v>
      </c>
      <c r="B266" s="166" t="s">
        <v>1088</v>
      </c>
      <c r="C266" s="170" t="s">
        <v>14867</v>
      </c>
      <c r="D266" s="213"/>
      <c r="E266" s="166" t="s">
        <v>1058</v>
      </c>
      <c r="F266" s="166" t="s">
        <v>756</v>
      </c>
      <c r="G266" s="166" t="s">
        <v>12764</v>
      </c>
      <c r="H266" s="167">
        <v>0</v>
      </c>
      <c r="I266" s="168" t="s">
        <v>2336</v>
      </c>
      <c r="J266" s="168" t="s">
        <v>13126</v>
      </c>
      <c r="K266" s="207"/>
      <c r="L266" s="207"/>
      <c r="M266" s="207"/>
      <c r="N266" s="207"/>
      <c r="O266" s="207"/>
      <c r="P266" s="169"/>
      <c r="Q266" s="208"/>
      <c r="R266" s="166" t="str">
        <f ca="1">IF(ISERROR($V266),"",OFFSET('Smelter Look-up'!$C$4,$V266-4,0)&amp;"")</f>
        <v>Tin Smelting Branch of Yunnan Tin Co., Ltd.</v>
      </c>
      <c r="S266" s="165" t="str">
        <f t="shared" ca="1" si="32"/>
        <v>CN</v>
      </c>
      <c r="T266" s="165" t="str">
        <f ca="1">IF(B266="","",IF(ISERROR(MATCH($J266,SorP!$B$1:$B$6261,0)),"",INDIRECT("'SorP'!$A$"&amp;MATCH($S266&amp;$J266,SorP!C:C,0))))</f>
        <v>CN-YN</v>
      </c>
      <c r="U266" s="185"/>
      <c r="V266" s="209">
        <f>IF(C266="",NA(),IF(OR(C266="Smelter not listed",C266="Smelter not yet identified"),MATCH($B266&amp;$D266,'Smelter Look-up'!$J:$J,0),MATCH($B266&amp;$C266,'Smelter Look-up'!$J:$J,0)))</f>
        <v>546</v>
      </c>
      <c r="X266" s="210">
        <f t="shared" si="33"/>
        <v>0</v>
      </c>
      <c r="AB266" s="211" t="str">
        <f t="shared" si="34"/>
        <v>TinTin Smelting Branch of Yunnan Tin Co., Ltd.</v>
      </c>
    </row>
    <row r="267" spans="1:28" s="210" customFormat="1" ht="67.5">
      <c r="A267" s="293" t="s">
        <v>14873</v>
      </c>
      <c r="B267" s="166" t="s">
        <v>1088</v>
      </c>
      <c r="C267" s="170" t="s">
        <v>14872</v>
      </c>
      <c r="D267" s="213"/>
      <c r="E267" s="166" t="s">
        <v>1063</v>
      </c>
      <c r="F267" s="166" t="s">
        <v>14873</v>
      </c>
      <c r="G267" s="166" t="s">
        <v>12764</v>
      </c>
      <c r="H267" s="167">
        <v>0</v>
      </c>
      <c r="I267" s="168" t="s">
        <v>1686</v>
      </c>
      <c r="J267" s="168" t="s">
        <v>12398</v>
      </c>
      <c r="K267" s="207"/>
      <c r="L267" s="207"/>
      <c r="M267" s="207"/>
      <c r="N267" s="207"/>
      <c r="O267" s="207"/>
      <c r="P267" s="169"/>
      <c r="Q267" s="208"/>
      <c r="R267" s="166" t="str">
        <f ca="1">IF(ISERROR($V267),"",OFFSET('Smelter Look-up'!$C$4,$V267-4,0)&amp;"")</f>
        <v>PT Putera Sarana Shakti (PT PSS)</v>
      </c>
      <c r="S267" s="165" t="str">
        <f t="shared" ca="1" si="32"/>
        <v>ID</v>
      </c>
      <c r="T267" s="165" t="str">
        <f ca="1">IF(B267="","",IF(ISERROR(MATCH($J267,SorP!$B$1:$B$6261,0)),"",INDIRECT("'SorP'!$A$"&amp;MATCH($S267&amp;$J267,SorP!C:C,0))))</f>
        <v>ID-BB</v>
      </c>
      <c r="U267" s="185"/>
      <c r="V267" s="209">
        <f>IF(C267="",NA(),IF(OR(C267="Smelter not listed",C267="Smelter not yet identified"),MATCH($B267&amp;$D267,'Smelter Look-up'!$J:$J,0),MATCH($B267&amp;$C267,'Smelter Look-up'!$J:$J,0)))</f>
        <v>528</v>
      </c>
      <c r="X267" s="210">
        <f t="shared" si="33"/>
        <v>0</v>
      </c>
      <c r="AB267" s="211" t="str">
        <f t="shared" si="34"/>
        <v>TinPT Putera Sarana Shakti (PT PSS)</v>
      </c>
    </row>
    <row r="268" spans="1:28" s="210" customFormat="1" ht="27">
      <c r="A268" s="293" t="s">
        <v>738</v>
      </c>
      <c r="B268" s="166" t="s">
        <v>1088</v>
      </c>
      <c r="C268" s="170" t="s">
        <v>778</v>
      </c>
      <c r="D268" s="213"/>
      <c r="E268" s="166" t="s">
        <v>842</v>
      </c>
      <c r="F268" s="166" t="s">
        <v>738</v>
      </c>
      <c r="G268" s="166" t="s">
        <v>12764</v>
      </c>
      <c r="H268" s="167">
        <v>0</v>
      </c>
      <c r="I268" s="168" t="s">
        <v>1690</v>
      </c>
      <c r="J268" s="168" t="s">
        <v>9079</v>
      </c>
      <c r="K268" s="207"/>
      <c r="L268" s="207"/>
      <c r="M268" s="207"/>
      <c r="N268" s="207" t="s">
        <v>15953</v>
      </c>
      <c r="O268" s="207" t="s">
        <v>15953</v>
      </c>
      <c r="P268" s="169" t="s">
        <v>473</v>
      </c>
      <c r="Q268" s="208"/>
      <c r="R268" s="166" t="str">
        <f ca="1">IF(ISERROR($V268),"",OFFSET('Smelter Look-up'!$C$4,$V268-4,0)&amp;"")</f>
        <v>Fenix Metals</v>
      </c>
      <c r="S268" s="165" t="str">
        <f t="shared" ca="1" si="32"/>
        <v>PL</v>
      </c>
      <c r="T268" s="165" t="str">
        <f ca="1">IF(B268="","",IF(ISERROR(MATCH($J268,SorP!$B$1:$B$6261,0)),"",INDIRECT("'SorP'!$A$"&amp;MATCH($S268&amp;$J268,SorP!C:C,0))))</f>
        <v>PL-18</v>
      </c>
      <c r="U268" s="185"/>
      <c r="V268" s="209">
        <f>IF(C268="",NA(),IF(OR(C268="Smelter not listed",C268="Smelter not yet identified"),MATCH($B268&amp;$D268,'Smelter Look-up'!$J:$J,0),MATCH($B268&amp;$C268,'Smelter Look-up'!$J:$J,0)))</f>
        <v>462</v>
      </c>
      <c r="X268" s="210">
        <f t="shared" si="33"/>
        <v>0</v>
      </c>
      <c r="AB268" s="211" t="str">
        <f t="shared" si="34"/>
        <v>TinFenix Metals</v>
      </c>
    </row>
    <row r="269" spans="1:28" s="210" customFormat="1" ht="27">
      <c r="A269" s="293"/>
      <c r="B269" s="166" t="s">
        <v>1088</v>
      </c>
      <c r="C269" s="170" t="s">
        <v>992</v>
      </c>
      <c r="D269" s="213"/>
      <c r="E269" s="166" t="s">
        <v>840</v>
      </c>
      <c r="F269" s="166" t="s">
        <v>744</v>
      </c>
      <c r="G269" s="166" t="s">
        <v>12764</v>
      </c>
      <c r="H269" s="167">
        <v>0</v>
      </c>
      <c r="I269" s="168" t="s">
        <v>1702</v>
      </c>
      <c r="J269" s="168" t="s">
        <v>8699</v>
      </c>
      <c r="K269" s="207"/>
      <c r="L269" s="207"/>
      <c r="M269" s="207"/>
      <c r="N269" s="207" t="s">
        <v>992</v>
      </c>
      <c r="O269" s="207" t="s">
        <v>16004</v>
      </c>
      <c r="P269" s="169" t="s">
        <v>475</v>
      </c>
      <c r="Q269" s="208"/>
      <c r="R269" s="166" t="s">
        <v>992</v>
      </c>
      <c r="S269" s="165" t="s">
        <v>12179</v>
      </c>
      <c r="T269" s="165" t="s">
        <v>8698</v>
      </c>
      <c r="U269" s="185"/>
      <c r="V269" s="209">
        <v>481</v>
      </c>
      <c r="X269" s="210">
        <v>0</v>
      </c>
      <c r="AB269" s="211" t="s">
        <v>15974</v>
      </c>
    </row>
    <row r="270" spans="1:28" s="210" customFormat="1" ht="54">
      <c r="A270" s="293"/>
      <c r="B270" s="166" t="s">
        <v>1088</v>
      </c>
      <c r="C270" s="170" t="s">
        <v>11981</v>
      </c>
      <c r="D270" s="213"/>
      <c r="E270" s="166" t="s">
        <v>1054</v>
      </c>
      <c r="F270" s="166" t="s">
        <v>743</v>
      </c>
      <c r="G270" s="166" t="s">
        <v>12764</v>
      </c>
      <c r="H270" s="167">
        <v>0</v>
      </c>
      <c r="I270" s="168" t="s">
        <v>15243</v>
      </c>
      <c r="J270" s="168" t="s">
        <v>1610</v>
      </c>
      <c r="K270" s="207"/>
      <c r="L270" s="207"/>
      <c r="M270" s="207"/>
      <c r="N270" s="207" t="s">
        <v>16005</v>
      </c>
      <c r="O270" s="207" t="s">
        <v>16006</v>
      </c>
      <c r="P270" s="169" t="s">
        <v>475</v>
      </c>
      <c r="Q270" s="208"/>
      <c r="R270" s="166" t="s">
        <v>11981</v>
      </c>
      <c r="S270" s="165" t="s">
        <v>12037</v>
      </c>
      <c r="T270" s="165" t="s">
        <v>3340</v>
      </c>
      <c r="U270" s="185"/>
      <c r="V270" s="209">
        <v>476</v>
      </c>
      <c r="X270" s="210">
        <v>0</v>
      </c>
      <c r="AB270" s="211" t="s">
        <v>15958</v>
      </c>
    </row>
    <row r="271" spans="1:28" s="210" customFormat="1" ht="54">
      <c r="A271" s="293"/>
      <c r="B271" s="166" t="s">
        <v>1088</v>
      </c>
      <c r="C271" s="170" t="s">
        <v>13288</v>
      </c>
      <c r="D271" s="213" t="s">
        <v>15944</v>
      </c>
      <c r="E271" s="166" t="s">
        <v>1063</v>
      </c>
      <c r="F271" s="166" t="s">
        <v>750</v>
      </c>
      <c r="G271" s="166" t="s">
        <v>12764</v>
      </c>
      <c r="H271" s="167" t="s">
        <v>15945</v>
      </c>
      <c r="I271" s="168" t="s">
        <v>1710</v>
      </c>
      <c r="J271" s="168" t="s">
        <v>12398</v>
      </c>
      <c r="K271" s="207"/>
      <c r="L271" s="207"/>
      <c r="M271" s="207"/>
      <c r="N271" s="207"/>
      <c r="O271" s="207" t="s">
        <v>15964</v>
      </c>
      <c r="P271" s="169" t="s">
        <v>474</v>
      </c>
      <c r="Q271" s="208"/>
      <c r="R271" s="166" t="s">
        <v>13288</v>
      </c>
      <c r="S271" s="165" t="s">
        <v>12107</v>
      </c>
      <c r="T271" s="165" t="s">
        <v>5882</v>
      </c>
      <c r="U271" s="185"/>
      <c r="V271" s="209">
        <v>510</v>
      </c>
      <c r="X271" s="210">
        <v>0</v>
      </c>
      <c r="AB271" s="211" t="s">
        <v>15965</v>
      </c>
    </row>
    <row r="272" spans="1:28" s="210" customFormat="1" ht="54">
      <c r="A272" s="293"/>
      <c r="B272" s="166" t="s">
        <v>1088</v>
      </c>
      <c r="C272" s="170" t="s">
        <v>13289</v>
      </c>
      <c r="D272" s="213" t="s">
        <v>15944</v>
      </c>
      <c r="E272" s="166" t="s">
        <v>1063</v>
      </c>
      <c r="F272" s="166" t="s">
        <v>767</v>
      </c>
      <c r="G272" s="166" t="s">
        <v>12764</v>
      </c>
      <c r="H272" s="167" t="s">
        <v>15946</v>
      </c>
      <c r="I272" s="168" t="s">
        <v>1708</v>
      </c>
      <c r="J272" s="168" t="s">
        <v>5897</v>
      </c>
      <c r="K272" s="207"/>
      <c r="L272" s="207"/>
      <c r="M272" s="207"/>
      <c r="N272" s="207"/>
      <c r="O272" s="207" t="s">
        <v>15964</v>
      </c>
      <c r="P272" s="169" t="s">
        <v>474</v>
      </c>
      <c r="Q272" s="208"/>
      <c r="R272" s="166" t="s">
        <v>13289</v>
      </c>
      <c r="S272" s="165" t="s">
        <v>12107</v>
      </c>
      <c r="T272" s="165" t="s">
        <v>5896</v>
      </c>
      <c r="U272" s="185"/>
      <c r="V272" s="209">
        <v>509</v>
      </c>
      <c r="X272" s="210">
        <v>0</v>
      </c>
      <c r="AB272" s="211" t="s">
        <v>15966</v>
      </c>
    </row>
    <row r="273" spans="1:28" s="210" customFormat="1" ht="40.5">
      <c r="A273" s="293"/>
      <c r="B273" s="166" t="s">
        <v>1088</v>
      </c>
      <c r="C273" s="170" t="s">
        <v>803</v>
      </c>
      <c r="D273" s="213"/>
      <c r="E273" s="166" t="s">
        <v>2321</v>
      </c>
      <c r="F273" s="166" t="s">
        <v>736</v>
      </c>
      <c r="G273" s="166" t="s">
        <v>12764</v>
      </c>
      <c r="H273" s="167">
        <v>0</v>
      </c>
      <c r="I273" s="168" t="s">
        <v>1688</v>
      </c>
      <c r="J273" s="168" t="s">
        <v>1688</v>
      </c>
      <c r="K273" s="207"/>
      <c r="L273" s="207"/>
      <c r="M273" s="207"/>
      <c r="N273" s="207"/>
      <c r="O273" s="207"/>
      <c r="P273" s="169"/>
      <c r="Q273" s="208"/>
      <c r="R273" s="166" t="s">
        <v>803</v>
      </c>
      <c r="S273" s="165" t="s">
        <v>12035</v>
      </c>
      <c r="T273" s="165" t="s">
        <v>3289</v>
      </c>
      <c r="U273" s="185"/>
      <c r="V273" s="209">
        <v>428</v>
      </c>
      <c r="X273" s="210">
        <v>0</v>
      </c>
      <c r="AB273" s="211" t="s">
        <v>15969</v>
      </c>
    </row>
    <row r="274" spans="1:28" s="210" customFormat="1" ht="67.5">
      <c r="A274" s="293"/>
      <c r="B274" s="166" t="s">
        <v>1088</v>
      </c>
      <c r="C274" s="170" t="s">
        <v>14872</v>
      </c>
      <c r="D274" s="213"/>
      <c r="E274" s="166" t="s">
        <v>1063</v>
      </c>
      <c r="F274" s="166" t="s">
        <v>14873</v>
      </c>
      <c r="G274" s="166" t="s">
        <v>12764</v>
      </c>
      <c r="H274" s="167">
        <v>0</v>
      </c>
      <c r="I274" s="168" t="s">
        <v>1686</v>
      </c>
      <c r="J274" s="168" t="s">
        <v>12398</v>
      </c>
      <c r="K274" s="207"/>
      <c r="L274" s="207"/>
      <c r="M274" s="207"/>
      <c r="N274" s="207"/>
      <c r="O274" s="207"/>
      <c r="P274" s="169"/>
      <c r="Q274" s="208"/>
      <c r="R274" s="166" t="s">
        <v>14872</v>
      </c>
      <c r="S274" s="165" t="s">
        <v>12107</v>
      </c>
      <c r="T274" s="165" t="s">
        <v>5882</v>
      </c>
      <c r="U274" s="185"/>
      <c r="V274" s="209">
        <v>506</v>
      </c>
      <c r="X274" s="210">
        <v>0</v>
      </c>
      <c r="AB274" s="211" t="s">
        <v>16007</v>
      </c>
    </row>
    <row r="275" spans="1:28" s="210" customFormat="1" ht="27">
      <c r="A275" s="293"/>
      <c r="B275" s="166" t="s">
        <v>1088</v>
      </c>
      <c r="C275" s="170" t="s">
        <v>992</v>
      </c>
      <c r="D275" s="213"/>
      <c r="E275" s="166" t="s">
        <v>840</v>
      </c>
      <c r="F275" s="166" t="s">
        <v>744</v>
      </c>
      <c r="G275" s="166" t="s">
        <v>12764</v>
      </c>
      <c r="H275" s="167">
        <v>0</v>
      </c>
      <c r="I275" s="168" t="s">
        <v>1702</v>
      </c>
      <c r="J275" s="168" t="s">
        <v>8699</v>
      </c>
      <c r="K275" s="207"/>
      <c r="L275" s="207"/>
      <c r="M275" s="207"/>
      <c r="N275" s="207"/>
      <c r="O275" s="207"/>
      <c r="P275" s="169"/>
      <c r="Q275" s="208"/>
      <c r="R275" s="166" t="s">
        <v>992</v>
      </c>
      <c r="S275" s="165" t="s">
        <v>12179</v>
      </c>
      <c r="T275" s="165" t="s">
        <v>8698</v>
      </c>
      <c r="U275" s="185"/>
      <c r="V275" s="209">
        <v>481</v>
      </c>
      <c r="X275" s="210">
        <v>0</v>
      </c>
      <c r="AB275" s="211" t="s">
        <v>15974</v>
      </c>
    </row>
    <row r="276" spans="1:28" s="210" customFormat="1" ht="40.5">
      <c r="A276" s="293"/>
      <c r="B276" s="166" t="s">
        <v>1088</v>
      </c>
      <c r="C276" s="170" t="s">
        <v>2048</v>
      </c>
      <c r="D276" s="213"/>
      <c r="E276" s="166" t="s">
        <v>2321</v>
      </c>
      <c r="F276" s="166" t="s">
        <v>748</v>
      </c>
      <c r="G276" s="166" t="s">
        <v>12764</v>
      </c>
      <c r="H276" s="167">
        <v>0</v>
      </c>
      <c r="I276" s="168" t="s">
        <v>1688</v>
      </c>
      <c r="J276" s="168" t="s">
        <v>1688</v>
      </c>
      <c r="K276" s="207"/>
      <c r="L276" s="207"/>
      <c r="M276" s="207"/>
      <c r="N276" s="207"/>
      <c r="O276" s="207"/>
      <c r="P276" s="169"/>
      <c r="Q276" s="208"/>
      <c r="R276" s="166" t="s">
        <v>13290</v>
      </c>
      <c r="S276" s="165" t="s">
        <v>12035</v>
      </c>
      <c r="T276" s="165" t="s">
        <v>3289</v>
      </c>
      <c r="U276" s="185"/>
      <c r="V276" s="209">
        <v>492</v>
      </c>
      <c r="X276" s="210">
        <v>0</v>
      </c>
      <c r="AB276" s="211" t="s">
        <v>16008</v>
      </c>
    </row>
    <row r="277" spans="1:28" s="210" customFormat="1" ht="27">
      <c r="A277" s="293"/>
      <c r="B277" s="166" t="s">
        <v>1088</v>
      </c>
      <c r="C277" s="170" t="s">
        <v>778</v>
      </c>
      <c r="D277" s="213"/>
      <c r="E277" s="166" t="s">
        <v>842</v>
      </c>
      <c r="F277" s="166" t="s">
        <v>738</v>
      </c>
      <c r="G277" s="166" t="s">
        <v>12764</v>
      </c>
      <c r="H277" s="167">
        <v>0</v>
      </c>
      <c r="I277" s="168" t="s">
        <v>1690</v>
      </c>
      <c r="J277" s="168" t="s">
        <v>9079</v>
      </c>
      <c r="K277" s="207"/>
      <c r="L277" s="207"/>
      <c r="M277" s="207"/>
      <c r="N277" s="207"/>
      <c r="O277" s="207"/>
      <c r="P277" s="169"/>
      <c r="Q277" s="208"/>
      <c r="R277" s="166" t="s">
        <v>778</v>
      </c>
      <c r="S277" s="165" t="s">
        <v>12184</v>
      </c>
      <c r="T277" s="165" t="s">
        <v>13070</v>
      </c>
      <c r="U277" s="185"/>
      <c r="V277" s="209">
        <v>437</v>
      </c>
      <c r="X277" s="210">
        <v>0</v>
      </c>
      <c r="AB277" s="211" t="s">
        <v>15970</v>
      </c>
    </row>
    <row r="278" spans="1:28" s="210" customFormat="1" ht="54">
      <c r="A278" s="293"/>
      <c r="B278" s="166" t="s">
        <v>1088</v>
      </c>
      <c r="C278" s="170" t="s">
        <v>15252</v>
      </c>
      <c r="D278" s="213"/>
      <c r="E278" s="166" t="s">
        <v>1063</v>
      </c>
      <c r="F278" s="166" t="s">
        <v>15253</v>
      </c>
      <c r="G278" s="166" t="s">
        <v>12764</v>
      </c>
      <c r="H278" s="167">
        <v>0</v>
      </c>
      <c r="I278" s="168" t="s">
        <v>14554</v>
      </c>
      <c r="J278" s="168" t="s">
        <v>12398</v>
      </c>
      <c r="K278" s="207"/>
      <c r="L278" s="207"/>
      <c r="M278" s="207"/>
      <c r="N278" s="207"/>
      <c r="O278" s="207"/>
      <c r="P278" s="169"/>
      <c r="Q278" s="208"/>
      <c r="R278" s="166" t="s">
        <v>15252</v>
      </c>
      <c r="S278" s="165" t="s">
        <v>12107</v>
      </c>
      <c r="T278" s="165" t="s">
        <v>5882</v>
      </c>
      <c r="U278" s="185"/>
      <c r="V278" s="209">
        <v>505</v>
      </c>
      <c r="X278" s="210">
        <v>0</v>
      </c>
      <c r="AB278" s="211" t="s">
        <v>15981</v>
      </c>
    </row>
    <row r="279" spans="1:28" s="210" customFormat="1" ht="54">
      <c r="A279" s="293"/>
      <c r="B279" s="166" t="s">
        <v>1088</v>
      </c>
      <c r="C279" s="170" t="s">
        <v>48</v>
      </c>
      <c r="D279" s="213"/>
      <c r="E279" s="166" t="s">
        <v>1058</v>
      </c>
      <c r="F279" s="166" t="s">
        <v>756</v>
      </c>
      <c r="G279" s="166" t="s">
        <v>12764</v>
      </c>
      <c r="H279" s="167">
        <v>0</v>
      </c>
      <c r="I279" s="168" t="s">
        <v>2336</v>
      </c>
      <c r="J279" s="168" t="s">
        <v>13126</v>
      </c>
      <c r="K279" s="207"/>
      <c r="L279" s="207"/>
      <c r="M279" s="207"/>
      <c r="N279" s="207"/>
      <c r="O279" s="207"/>
      <c r="P279" s="169"/>
      <c r="Q279" s="208"/>
      <c r="R279" s="166" t="s">
        <v>14867</v>
      </c>
      <c r="S279" s="165" t="s">
        <v>12054</v>
      </c>
      <c r="T279" s="165" t="s">
        <v>13027</v>
      </c>
      <c r="U279" s="185"/>
      <c r="V279" s="209">
        <v>544</v>
      </c>
      <c r="X279" s="210">
        <v>0</v>
      </c>
      <c r="AB279" s="211" t="s">
        <v>16009</v>
      </c>
    </row>
    <row r="280" spans="1:28" s="210" customFormat="1" ht="54">
      <c r="A280" s="293"/>
      <c r="B280" s="166" t="s">
        <v>1088</v>
      </c>
      <c r="C280" s="170" t="s">
        <v>13288</v>
      </c>
      <c r="D280" s="213"/>
      <c r="E280" s="166" t="s">
        <v>1063</v>
      </c>
      <c r="F280" s="166" t="s">
        <v>750</v>
      </c>
      <c r="G280" s="166" t="s">
        <v>12764</v>
      </c>
      <c r="H280" s="167">
        <v>0</v>
      </c>
      <c r="I280" s="168" t="s">
        <v>1710</v>
      </c>
      <c r="J280" s="168" t="s">
        <v>12398</v>
      </c>
      <c r="K280" s="207"/>
      <c r="L280" s="207"/>
      <c r="M280" s="207"/>
      <c r="N280" s="207"/>
      <c r="O280" s="207"/>
      <c r="P280" s="169"/>
      <c r="Q280" s="208"/>
      <c r="R280" s="166" t="s">
        <v>13288</v>
      </c>
      <c r="S280" s="165" t="s">
        <v>12107</v>
      </c>
      <c r="T280" s="165" t="s">
        <v>5882</v>
      </c>
      <c r="U280" s="185"/>
      <c r="V280" s="209">
        <v>510</v>
      </c>
      <c r="X280" s="210">
        <v>0</v>
      </c>
      <c r="AB280" s="211" t="s">
        <v>15965</v>
      </c>
    </row>
    <row r="281" spans="1:28" s="210" customFormat="1" ht="54">
      <c r="A281" s="293"/>
      <c r="B281" s="166" t="s">
        <v>1088</v>
      </c>
      <c r="C281" s="170" t="s">
        <v>13289</v>
      </c>
      <c r="D281" s="213"/>
      <c r="E281" s="166" t="s">
        <v>1063</v>
      </c>
      <c r="F281" s="166" t="s">
        <v>767</v>
      </c>
      <c r="G281" s="166" t="s">
        <v>12764</v>
      </c>
      <c r="H281" s="167">
        <v>0</v>
      </c>
      <c r="I281" s="168" t="s">
        <v>1708</v>
      </c>
      <c r="J281" s="168" t="s">
        <v>5897</v>
      </c>
      <c r="K281" s="207"/>
      <c r="L281" s="207"/>
      <c r="M281" s="207"/>
      <c r="N281" s="207"/>
      <c r="O281" s="207"/>
      <c r="P281" s="169"/>
      <c r="Q281" s="208"/>
      <c r="R281" s="166" t="s">
        <v>13289</v>
      </c>
      <c r="S281" s="165" t="s">
        <v>12107</v>
      </c>
      <c r="T281" s="165" t="s">
        <v>5896</v>
      </c>
      <c r="U281" s="185"/>
      <c r="V281" s="209">
        <v>509</v>
      </c>
      <c r="X281" s="210">
        <v>0</v>
      </c>
      <c r="AB281" s="211" t="s">
        <v>15966</v>
      </c>
    </row>
    <row r="282" spans="1:28" s="210" customFormat="1" ht="54">
      <c r="A282" s="293"/>
      <c r="B282" s="166" t="s">
        <v>1088</v>
      </c>
      <c r="C282" s="170" t="s">
        <v>13288</v>
      </c>
      <c r="D282" s="213"/>
      <c r="E282" s="166" t="s">
        <v>1063</v>
      </c>
      <c r="F282" s="166" t="s">
        <v>750</v>
      </c>
      <c r="G282" s="166" t="s">
        <v>12764</v>
      </c>
      <c r="H282" s="167">
        <v>0</v>
      </c>
      <c r="I282" s="168" t="s">
        <v>1710</v>
      </c>
      <c r="J282" s="168" t="s">
        <v>12398</v>
      </c>
      <c r="K282" s="207"/>
      <c r="L282" s="207"/>
      <c r="M282" s="207"/>
      <c r="N282" s="207"/>
      <c r="O282" s="207"/>
      <c r="P282" s="169"/>
      <c r="Q282" s="208"/>
      <c r="R282" s="166" t="s">
        <v>13288</v>
      </c>
      <c r="S282" s="165" t="s">
        <v>12107</v>
      </c>
      <c r="T282" s="165" t="s">
        <v>5882</v>
      </c>
      <c r="U282" s="185"/>
      <c r="V282" s="209">
        <v>510</v>
      </c>
      <c r="X282" s="210">
        <v>0</v>
      </c>
      <c r="AB282" s="211" t="s">
        <v>15965</v>
      </c>
    </row>
    <row r="283" spans="1:28" s="210" customFormat="1" ht="67.5">
      <c r="A283" s="293"/>
      <c r="B283" s="166" t="s">
        <v>1088</v>
      </c>
      <c r="C283" s="170" t="s">
        <v>13335</v>
      </c>
      <c r="D283" s="213"/>
      <c r="E283" s="166" t="s">
        <v>1063</v>
      </c>
      <c r="F283" s="166" t="s">
        <v>13349</v>
      </c>
      <c r="G283" s="166" t="s">
        <v>12764</v>
      </c>
      <c r="H283" s="167">
        <v>0</v>
      </c>
      <c r="I283" s="168" t="s">
        <v>14557</v>
      </c>
      <c r="J283" s="168" t="s">
        <v>12398</v>
      </c>
      <c r="K283" s="207"/>
      <c r="L283" s="207"/>
      <c r="M283" s="207"/>
      <c r="N283" s="207"/>
      <c r="O283" s="207"/>
      <c r="P283" s="169"/>
      <c r="Q283" s="208"/>
      <c r="R283" s="166" t="s">
        <v>13335</v>
      </c>
      <c r="S283" s="165" t="s">
        <v>12107</v>
      </c>
      <c r="T283" s="165" t="s">
        <v>5882</v>
      </c>
      <c r="U283" s="185"/>
      <c r="V283" s="209">
        <v>503</v>
      </c>
      <c r="X283" s="210">
        <v>0</v>
      </c>
      <c r="AB283" s="211" t="s">
        <v>16010</v>
      </c>
    </row>
    <row r="284" spans="1:28" s="210" customFormat="1" ht="81">
      <c r="A284" s="293"/>
      <c r="B284" s="166" t="s">
        <v>1088</v>
      </c>
      <c r="C284" s="170" t="s">
        <v>1713</v>
      </c>
      <c r="D284" s="213"/>
      <c r="E284" s="166" t="s">
        <v>848</v>
      </c>
      <c r="F284" s="166" t="s">
        <v>753</v>
      </c>
      <c r="G284" s="166" t="s">
        <v>12764</v>
      </c>
      <c r="H284" s="167">
        <v>0</v>
      </c>
      <c r="I284" s="168" t="s">
        <v>1711</v>
      </c>
      <c r="J284" s="168" t="s">
        <v>1712</v>
      </c>
      <c r="K284" s="207"/>
      <c r="L284" s="207"/>
      <c r="M284" s="207"/>
      <c r="N284" s="207"/>
      <c r="O284" s="207"/>
      <c r="P284" s="169"/>
      <c r="Q284" s="208"/>
      <c r="R284" s="166" t="s">
        <v>989</v>
      </c>
      <c r="S284" s="165" t="s">
        <v>12223</v>
      </c>
      <c r="T284" s="165" t="s">
        <v>10711</v>
      </c>
      <c r="U284" s="185"/>
      <c r="V284" s="209">
        <v>520</v>
      </c>
      <c r="X284" s="210">
        <v>0</v>
      </c>
      <c r="AB284" s="211" t="s">
        <v>16011</v>
      </c>
    </row>
    <row r="285" spans="1:28" s="210" customFormat="1" ht="27">
      <c r="A285" s="293"/>
      <c r="B285" s="166" t="s">
        <v>1088</v>
      </c>
      <c r="C285" s="170" t="s">
        <v>778</v>
      </c>
      <c r="D285" s="213"/>
      <c r="E285" s="166" t="s">
        <v>842</v>
      </c>
      <c r="F285" s="166" t="s">
        <v>738</v>
      </c>
      <c r="G285" s="166" t="s">
        <v>12764</v>
      </c>
      <c r="H285" s="167">
        <v>0</v>
      </c>
      <c r="I285" s="168" t="s">
        <v>1690</v>
      </c>
      <c r="J285" s="168" t="s">
        <v>9079</v>
      </c>
      <c r="K285" s="207"/>
      <c r="L285" s="207"/>
      <c r="M285" s="207"/>
      <c r="N285" s="207"/>
      <c r="O285" s="207"/>
      <c r="P285" s="169"/>
      <c r="Q285" s="208"/>
      <c r="R285" s="166" t="s">
        <v>778</v>
      </c>
      <c r="S285" s="165" t="s">
        <v>12184</v>
      </c>
      <c r="T285" s="165" t="s">
        <v>13070</v>
      </c>
      <c r="U285" s="185"/>
      <c r="V285" s="209">
        <v>437</v>
      </c>
      <c r="X285" s="210">
        <v>0</v>
      </c>
      <c r="AB285" s="211" t="s">
        <v>15970</v>
      </c>
    </row>
    <row r="286" spans="1:28" s="210" customFormat="1" ht="54">
      <c r="A286" s="293"/>
      <c r="B286" s="166" t="s">
        <v>1088</v>
      </c>
      <c r="C286" s="170" t="s">
        <v>1718</v>
      </c>
      <c r="D286" s="213"/>
      <c r="E286" s="166" t="s">
        <v>1054</v>
      </c>
      <c r="F286" s="166" t="s">
        <v>754</v>
      </c>
      <c r="G286" s="166" t="s">
        <v>12764</v>
      </c>
      <c r="H286" s="167">
        <v>0</v>
      </c>
      <c r="I286" s="168" t="s">
        <v>1685</v>
      </c>
      <c r="J286" s="168" t="s">
        <v>1689</v>
      </c>
      <c r="K286" s="207"/>
      <c r="L286" s="207"/>
      <c r="M286" s="207"/>
      <c r="N286" s="207"/>
      <c r="O286" s="207"/>
      <c r="P286" s="169"/>
      <c r="Q286" s="208"/>
      <c r="R286" s="166" t="s">
        <v>2422</v>
      </c>
      <c r="S286" s="165" t="s">
        <v>12037</v>
      </c>
      <c r="T286" s="165" t="s">
        <v>3337</v>
      </c>
      <c r="U286" s="185"/>
      <c r="V286" s="209">
        <v>532</v>
      </c>
      <c r="X286" s="210">
        <v>0</v>
      </c>
      <c r="AB286" s="211" t="s">
        <v>16012</v>
      </c>
    </row>
    <row r="287" spans="1:28" s="210" customFormat="1" ht="54">
      <c r="A287" s="293"/>
      <c r="B287" s="166" t="s">
        <v>1088</v>
      </c>
      <c r="C287" s="170" t="s">
        <v>13290</v>
      </c>
      <c r="D287" s="213"/>
      <c r="E287" s="166" t="s">
        <v>2321</v>
      </c>
      <c r="F287" s="166" t="s">
        <v>748</v>
      </c>
      <c r="G287" s="166" t="s">
        <v>12764</v>
      </c>
      <c r="H287" s="167">
        <v>0</v>
      </c>
      <c r="I287" s="168" t="s">
        <v>1688</v>
      </c>
      <c r="J287" s="168" t="s">
        <v>1688</v>
      </c>
      <c r="K287" s="207"/>
      <c r="L287" s="207"/>
      <c r="M287" s="207"/>
      <c r="N287" s="207"/>
      <c r="O287" s="207"/>
      <c r="P287" s="169"/>
      <c r="Q287" s="208"/>
      <c r="R287" s="166" t="s">
        <v>13290</v>
      </c>
      <c r="S287" s="165" t="s">
        <v>12035</v>
      </c>
      <c r="T287" s="165" t="s">
        <v>3289</v>
      </c>
      <c r="U287" s="185"/>
      <c r="V287" s="209">
        <v>493</v>
      </c>
      <c r="X287" s="210">
        <v>0</v>
      </c>
      <c r="AB287" s="211" t="s">
        <v>15959</v>
      </c>
    </row>
    <row r="288" spans="1:28" s="210" customFormat="1" ht="54">
      <c r="A288" s="293"/>
      <c r="B288" s="166" t="s">
        <v>1088</v>
      </c>
      <c r="C288" s="170" t="s">
        <v>11981</v>
      </c>
      <c r="D288" s="213"/>
      <c r="E288" s="166" t="s">
        <v>1054</v>
      </c>
      <c r="F288" s="166" t="s">
        <v>743</v>
      </c>
      <c r="G288" s="166" t="s">
        <v>12764</v>
      </c>
      <c r="H288" s="167">
        <v>0</v>
      </c>
      <c r="I288" s="168" t="s">
        <v>15243</v>
      </c>
      <c r="J288" s="168" t="s">
        <v>1610</v>
      </c>
      <c r="K288" s="207"/>
      <c r="L288" s="207"/>
      <c r="M288" s="207"/>
      <c r="N288" s="207"/>
      <c r="O288" s="207"/>
      <c r="P288" s="169"/>
      <c r="Q288" s="208"/>
      <c r="R288" s="166" t="s">
        <v>11981</v>
      </c>
      <c r="S288" s="165" t="s">
        <v>12037</v>
      </c>
      <c r="T288" s="165" t="s">
        <v>3340</v>
      </c>
      <c r="U288" s="185"/>
      <c r="V288" s="209">
        <v>476</v>
      </c>
      <c r="X288" s="210">
        <v>0</v>
      </c>
      <c r="AB288" s="211" t="s">
        <v>15958</v>
      </c>
    </row>
    <row r="289" spans="1:28" s="210" customFormat="1" ht="54">
      <c r="A289" s="293"/>
      <c r="B289" s="166" t="s">
        <v>1088</v>
      </c>
      <c r="C289" s="170" t="s">
        <v>13288</v>
      </c>
      <c r="D289" s="213"/>
      <c r="E289" s="166" t="s">
        <v>1063</v>
      </c>
      <c r="F289" s="166" t="s">
        <v>750</v>
      </c>
      <c r="G289" s="166" t="s">
        <v>12764</v>
      </c>
      <c r="H289" s="167">
        <v>0</v>
      </c>
      <c r="I289" s="168" t="s">
        <v>1710</v>
      </c>
      <c r="J289" s="168" t="s">
        <v>12398</v>
      </c>
      <c r="K289" s="207"/>
      <c r="L289" s="207"/>
      <c r="M289" s="207"/>
      <c r="N289" s="207"/>
      <c r="O289" s="207"/>
      <c r="P289" s="169"/>
      <c r="Q289" s="208"/>
      <c r="R289" s="166" t="s">
        <v>13288</v>
      </c>
      <c r="S289" s="165" t="s">
        <v>12107</v>
      </c>
      <c r="T289" s="165" t="s">
        <v>5882</v>
      </c>
      <c r="U289" s="185"/>
      <c r="V289" s="209">
        <v>510</v>
      </c>
      <c r="X289" s="210">
        <v>0</v>
      </c>
      <c r="AB289" s="211" t="s">
        <v>15965</v>
      </c>
    </row>
    <row r="290" spans="1:28" s="210" customFormat="1" ht="40.5">
      <c r="A290" s="293"/>
      <c r="B290" s="166" t="s">
        <v>1088</v>
      </c>
      <c r="C290" s="170" t="s">
        <v>14528</v>
      </c>
      <c r="D290" s="213"/>
      <c r="E290" s="166" t="s">
        <v>1060</v>
      </c>
      <c r="F290" s="166" t="s">
        <v>14529</v>
      </c>
      <c r="G290" s="166" t="s">
        <v>12764</v>
      </c>
      <c r="H290" s="167">
        <v>0</v>
      </c>
      <c r="I290" s="168" t="s">
        <v>15241</v>
      </c>
      <c r="J290" s="168" t="s">
        <v>3527</v>
      </c>
      <c r="K290" s="207"/>
      <c r="L290" s="207"/>
      <c r="M290" s="207"/>
      <c r="N290" s="207" t="s">
        <v>16013</v>
      </c>
      <c r="O290" s="207" t="s">
        <v>16013</v>
      </c>
      <c r="P290" s="169" t="s">
        <v>473</v>
      </c>
      <c r="Q290" s="208"/>
      <c r="R290" s="166" t="s">
        <v>14528</v>
      </c>
      <c r="S290" s="165" t="s">
        <v>12074</v>
      </c>
      <c r="T290" s="165" t="s">
        <v>4532</v>
      </c>
      <c r="U290" s="185"/>
      <c r="V290" s="209">
        <v>419</v>
      </c>
      <c r="X290" s="210">
        <v>0</v>
      </c>
      <c r="AB290" s="211" t="s">
        <v>16014</v>
      </c>
    </row>
    <row r="291" spans="1:28" s="210" customFormat="1" ht="40.5">
      <c r="A291" s="293"/>
      <c r="B291" s="166" t="s">
        <v>1088</v>
      </c>
      <c r="C291" s="170" t="s">
        <v>14898</v>
      </c>
      <c r="D291" s="213"/>
      <c r="E291" s="166" t="s">
        <v>1053</v>
      </c>
      <c r="F291" s="166" t="s">
        <v>1728</v>
      </c>
      <c r="G291" s="166" t="s">
        <v>12764</v>
      </c>
      <c r="H291" s="167">
        <v>0</v>
      </c>
      <c r="I291" s="168" t="s">
        <v>1729</v>
      </c>
      <c r="J291" s="168" t="s">
        <v>3031</v>
      </c>
      <c r="K291" s="207"/>
      <c r="L291" s="207"/>
      <c r="M291" s="207"/>
      <c r="N291" s="207"/>
      <c r="O291" s="207"/>
      <c r="P291" s="169"/>
      <c r="Q291" s="208"/>
      <c r="R291" s="166" t="s">
        <v>14898</v>
      </c>
      <c r="S291" s="165" t="s">
        <v>12026</v>
      </c>
      <c r="T291" s="165" t="s">
        <v>3030</v>
      </c>
      <c r="U291" s="185"/>
      <c r="V291" s="209">
        <v>404</v>
      </c>
      <c r="X291" s="210">
        <v>0</v>
      </c>
      <c r="AB291" s="211" t="s">
        <v>16015</v>
      </c>
    </row>
    <row r="292" spans="1:28" s="210" customFormat="1" ht="27">
      <c r="A292" s="293"/>
      <c r="B292" s="166" t="s">
        <v>1088</v>
      </c>
      <c r="C292" s="170" t="s">
        <v>778</v>
      </c>
      <c r="D292" s="213"/>
      <c r="E292" s="166" t="s">
        <v>842</v>
      </c>
      <c r="F292" s="166" t="s">
        <v>738</v>
      </c>
      <c r="G292" s="166" t="s">
        <v>12764</v>
      </c>
      <c r="H292" s="167">
        <v>0</v>
      </c>
      <c r="I292" s="168" t="s">
        <v>1690</v>
      </c>
      <c r="J292" s="168" t="s">
        <v>9079</v>
      </c>
      <c r="K292" s="207"/>
      <c r="L292" s="207"/>
      <c r="M292" s="207"/>
      <c r="N292" s="207" t="s">
        <v>16013</v>
      </c>
      <c r="O292" s="207" t="s">
        <v>16013</v>
      </c>
      <c r="P292" s="169" t="s">
        <v>473</v>
      </c>
      <c r="Q292" s="208"/>
      <c r="R292" s="166" t="s">
        <v>778</v>
      </c>
      <c r="S292" s="165" t="s">
        <v>12184</v>
      </c>
      <c r="T292" s="165" t="s">
        <v>13070</v>
      </c>
      <c r="U292" s="185"/>
      <c r="V292" s="209">
        <v>437</v>
      </c>
      <c r="X292" s="210">
        <v>0</v>
      </c>
      <c r="AB292" s="211" t="s">
        <v>15970</v>
      </c>
    </row>
    <row r="293" spans="1:28" s="210" customFormat="1" ht="54">
      <c r="A293" s="293"/>
      <c r="B293" s="166" t="s">
        <v>1088</v>
      </c>
      <c r="C293" s="170" t="s">
        <v>13289</v>
      </c>
      <c r="D293" s="213"/>
      <c r="E293" s="166" t="s">
        <v>1063</v>
      </c>
      <c r="F293" s="166" t="s">
        <v>767</v>
      </c>
      <c r="G293" s="166" t="s">
        <v>12764</v>
      </c>
      <c r="H293" s="167">
        <v>0</v>
      </c>
      <c r="I293" s="168" t="s">
        <v>1708</v>
      </c>
      <c r="J293" s="168" t="s">
        <v>5897</v>
      </c>
      <c r="K293" s="207"/>
      <c r="L293" s="207"/>
      <c r="M293" s="207"/>
      <c r="N293" s="207"/>
      <c r="O293" s="207"/>
      <c r="P293" s="169"/>
      <c r="Q293" s="208" t="s">
        <v>16016</v>
      </c>
      <c r="R293" s="166" t="s">
        <v>13289</v>
      </c>
      <c r="S293" s="165" t="s">
        <v>12107</v>
      </c>
      <c r="T293" s="165" t="s">
        <v>5896</v>
      </c>
      <c r="U293" s="185"/>
      <c r="V293" s="209">
        <v>509</v>
      </c>
      <c r="X293" s="210">
        <v>0</v>
      </c>
      <c r="AB293" s="211" t="s">
        <v>15966</v>
      </c>
    </row>
    <row r="294" spans="1:28" s="210" customFormat="1" ht="54">
      <c r="A294" s="293"/>
      <c r="B294" s="166" t="s">
        <v>1088</v>
      </c>
      <c r="C294" s="170" t="s">
        <v>13288</v>
      </c>
      <c r="D294" s="213"/>
      <c r="E294" s="166" t="s">
        <v>1063</v>
      </c>
      <c r="F294" s="166" t="s">
        <v>750</v>
      </c>
      <c r="G294" s="166" t="s">
        <v>12764</v>
      </c>
      <c r="H294" s="167">
        <v>0</v>
      </c>
      <c r="I294" s="168" t="s">
        <v>1710</v>
      </c>
      <c r="J294" s="168" t="s">
        <v>12398</v>
      </c>
      <c r="K294" s="207"/>
      <c r="L294" s="207"/>
      <c r="M294" s="207"/>
      <c r="N294" s="207"/>
      <c r="O294" s="207"/>
      <c r="P294" s="169"/>
      <c r="Q294" s="208" t="s">
        <v>16016</v>
      </c>
      <c r="R294" s="166" t="s">
        <v>13288</v>
      </c>
      <c r="S294" s="165" t="s">
        <v>12107</v>
      </c>
      <c r="T294" s="165" t="s">
        <v>5882</v>
      </c>
      <c r="U294" s="185"/>
      <c r="V294" s="209">
        <v>510</v>
      </c>
      <c r="X294" s="210">
        <v>0</v>
      </c>
      <c r="AB294" s="211" t="s">
        <v>15965</v>
      </c>
    </row>
    <row r="295" spans="1:28" s="210" customFormat="1" ht="40.5">
      <c r="A295" s="293"/>
      <c r="B295" s="166" t="s">
        <v>1088</v>
      </c>
      <c r="C295" s="170" t="s">
        <v>2048</v>
      </c>
      <c r="D295" s="213"/>
      <c r="E295" s="166" t="s">
        <v>2321</v>
      </c>
      <c r="F295" s="166" t="s">
        <v>748</v>
      </c>
      <c r="G295" s="166" t="s">
        <v>12764</v>
      </c>
      <c r="H295" s="167">
        <v>0</v>
      </c>
      <c r="I295" s="168" t="s">
        <v>1688</v>
      </c>
      <c r="J295" s="168" t="s">
        <v>1688</v>
      </c>
      <c r="K295" s="207"/>
      <c r="L295" s="207"/>
      <c r="M295" s="207"/>
      <c r="N295" s="207"/>
      <c r="O295" s="207"/>
      <c r="P295" s="169"/>
      <c r="Q295" s="208" t="s">
        <v>16016</v>
      </c>
      <c r="R295" s="166" t="s">
        <v>13290</v>
      </c>
      <c r="S295" s="165" t="s">
        <v>12035</v>
      </c>
      <c r="T295" s="165" t="s">
        <v>3289</v>
      </c>
      <c r="U295" s="185"/>
      <c r="V295" s="209">
        <v>492</v>
      </c>
      <c r="X295" s="210">
        <v>0</v>
      </c>
      <c r="AB295" s="211" t="s">
        <v>16008</v>
      </c>
    </row>
    <row r="296" spans="1:28" s="210" customFormat="1" ht="27">
      <c r="A296" s="293"/>
      <c r="B296" s="166" t="s">
        <v>1088</v>
      </c>
      <c r="C296" s="170" t="s">
        <v>989</v>
      </c>
      <c r="D296" s="213"/>
      <c r="E296" s="166" t="s">
        <v>848</v>
      </c>
      <c r="F296" s="166" t="s">
        <v>753</v>
      </c>
      <c r="G296" s="166" t="s">
        <v>12764</v>
      </c>
      <c r="H296" s="167">
        <v>0</v>
      </c>
      <c r="I296" s="168" t="s">
        <v>1711</v>
      </c>
      <c r="J296" s="168" t="s">
        <v>1712</v>
      </c>
      <c r="K296" s="207"/>
      <c r="L296" s="207"/>
      <c r="M296" s="207"/>
      <c r="N296" s="207"/>
      <c r="O296" s="207"/>
      <c r="P296" s="169"/>
      <c r="Q296" s="208" t="s">
        <v>16016</v>
      </c>
      <c r="R296" s="166" t="s">
        <v>989</v>
      </c>
      <c r="S296" s="165" t="s">
        <v>12223</v>
      </c>
      <c r="T296" s="165" t="s">
        <v>10711</v>
      </c>
      <c r="U296" s="185"/>
      <c r="V296" s="209">
        <v>521</v>
      </c>
      <c r="X296" s="210">
        <v>0</v>
      </c>
      <c r="AB296" s="211" t="s">
        <v>15977</v>
      </c>
    </row>
    <row r="297" spans="1:28" s="210" customFormat="1" ht="81">
      <c r="A297" s="293"/>
      <c r="B297" s="166" t="s">
        <v>1088</v>
      </c>
      <c r="C297" s="170" t="s">
        <v>2422</v>
      </c>
      <c r="D297" s="213"/>
      <c r="E297" s="166" t="s">
        <v>1054</v>
      </c>
      <c r="F297" s="166" t="s">
        <v>754</v>
      </c>
      <c r="G297" s="166" t="s">
        <v>12764</v>
      </c>
      <c r="H297" s="167">
        <v>0</v>
      </c>
      <c r="I297" s="168" t="s">
        <v>1685</v>
      </c>
      <c r="J297" s="168" t="s">
        <v>1689</v>
      </c>
      <c r="K297" s="207"/>
      <c r="L297" s="207"/>
      <c r="M297" s="207"/>
      <c r="N297" s="207"/>
      <c r="O297" s="207"/>
      <c r="P297" s="169"/>
      <c r="Q297" s="208"/>
      <c r="R297" s="166" t="s">
        <v>2422</v>
      </c>
      <c r="S297" s="165" t="s">
        <v>12037</v>
      </c>
      <c r="T297" s="165" t="s">
        <v>3337</v>
      </c>
      <c r="U297" s="185"/>
      <c r="V297" s="209">
        <v>530</v>
      </c>
      <c r="X297" s="210">
        <v>0</v>
      </c>
      <c r="AB297" s="211" t="s">
        <v>15992</v>
      </c>
    </row>
    <row r="298" spans="1:28" s="210" customFormat="1" ht="27">
      <c r="A298" s="293"/>
      <c r="B298" s="166" t="s">
        <v>1088</v>
      </c>
      <c r="C298" s="170" t="s">
        <v>992</v>
      </c>
      <c r="D298" s="213"/>
      <c r="E298" s="166" t="s">
        <v>840</v>
      </c>
      <c r="F298" s="166" t="s">
        <v>744</v>
      </c>
      <c r="G298" s="166" t="s">
        <v>12764</v>
      </c>
      <c r="H298" s="167">
        <v>0</v>
      </c>
      <c r="I298" s="168" t="s">
        <v>1702</v>
      </c>
      <c r="J298" s="168" t="s">
        <v>8699</v>
      </c>
      <c r="K298" s="207"/>
      <c r="L298" s="207"/>
      <c r="M298" s="207"/>
      <c r="N298" s="207"/>
      <c r="O298" s="207"/>
      <c r="P298" s="169"/>
      <c r="Q298" s="208"/>
      <c r="R298" s="166" t="s">
        <v>992</v>
      </c>
      <c r="S298" s="165" t="s">
        <v>12179</v>
      </c>
      <c r="T298" s="165" t="s">
        <v>8698</v>
      </c>
      <c r="U298" s="185"/>
      <c r="V298" s="209">
        <v>481</v>
      </c>
      <c r="X298" s="210">
        <v>0</v>
      </c>
      <c r="AB298" s="211" t="s">
        <v>15974</v>
      </c>
    </row>
    <row r="299" spans="1:28" s="210" customFormat="1" ht="54">
      <c r="A299" s="293"/>
      <c r="B299" s="166" t="s">
        <v>1088</v>
      </c>
      <c r="C299" s="170" t="s">
        <v>607</v>
      </c>
      <c r="D299" s="213"/>
      <c r="E299" s="166" t="s">
        <v>1063</v>
      </c>
      <c r="F299" s="166" t="s">
        <v>749</v>
      </c>
      <c r="G299" s="166" t="s">
        <v>12764</v>
      </c>
      <c r="H299" s="167">
        <v>0</v>
      </c>
      <c r="I299" s="168" t="s">
        <v>1686</v>
      </c>
      <c r="J299" s="168" t="s">
        <v>12398</v>
      </c>
      <c r="K299" s="207"/>
      <c r="L299" s="207"/>
      <c r="M299" s="207"/>
      <c r="N299" s="207"/>
      <c r="O299" s="207"/>
      <c r="P299" s="169"/>
      <c r="Q299" s="208"/>
      <c r="R299" s="166" t="s">
        <v>607</v>
      </c>
      <c r="S299" s="165" t="s">
        <v>12107</v>
      </c>
      <c r="T299" s="165" t="s">
        <v>5882</v>
      </c>
      <c r="U299" s="185"/>
      <c r="V299" s="209">
        <v>502</v>
      </c>
      <c r="X299" s="210">
        <v>0</v>
      </c>
      <c r="AB299" s="211" t="s">
        <v>15980</v>
      </c>
    </row>
    <row r="300" spans="1:28" s="210" customFormat="1" ht="67.5">
      <c r="A300" s="293"/>
      <c r="B300" s="166" t="s">
        <v>1088</v>
      </c>
      <c r="C300" s="170" t="s">
        <v>1355</v>
      </c>
      <c r="D300" s="213"/>
      <c r="E300" s="166" t="s">
        <v>1063</v>
      </c>
      <c r="F300" s="166" t="s">
        <v>1356</v>
      </c>
      <c r="G300" s="166" t="s">
        <v>12764</v>
      </c>
      <c r="H300" s="167">
        <v>0</v>
      </c>
      <c r="I300" s="168" t="s">
        <v>1686</v>
      </c>
      <c r="J300" s="168" t="s">
        <v>12398</v>
      </c>
      <c r="K300" s="207"/>
      <c r="L300" s="207"/>
      <c r="M300" s="207"/>
      <c r="N300" s="207"/>
      <c r="O300" s="207"/>
      <c r="P300" s="169"/>
      <c r="Q300" s="208"/>
      <c r="R300" s="166" t="s">
        <v>1355</v>
      </c>
      <c r="S300" s="165" t="s">
        <v>12107</v>
      </c>
      <c r="T300" s="165" t="s">
        <v>5882</v>
      </c>
      <c r="U300" s="185"/>
      <c r="V300" s="209">
        <v>499</v>
      </c>
      <c r="X300" s="210">
        <v>0</v>
      </c>
      <c r="AB300" s="211" t="s">
        <v>15975</v>
      </c>
    </row>
    <row r="301" spans="1:28" s="210" customFormat="1" ht="94.5">
      <c r="A301" s="293"/>
      <c r="B301" s="166" t="s">
        <v>1088</v>
      </c>
      <c r="C301" s="170" t="s">
        <v>14867</v>
      </c>
      <c r="D301" s="213"/>
      <c r="E301" s="166" t="s">
        <v>1058</v>
      </c>
      <c r="F301" s="166" t="s">
        <v>756</v>
      </c>
      <c r="G301" s="166" t="s">
        <v>12764</v>
      </c>
      <c r="H301" s="167">
        <v>0</v>
      </c>
      <c r="I301" s="168" t="s">
        <v>2336</v>
      </c>
      <c r="J301" s="168" t="s">
        <v>13126</v>
      </c>
      <c r="K301" s="207"/>
      <c r="L301" s="207"/>
      <c r="M301" s="207"/>
      <c r="N301" s="207"/>
      <c r="O301" s="207"/>
      <c r="P301" s="169"/>
      <c r="Q301" s="208"/>
      <c r="R301" s="166" t="s">
        <v>14867</v>
      </c>
      <c r="S301" s="165" t="s">
        <v>12054</v>
      </c>
      <c r="T301" s="165" t="s">
        <v>13027</v>
      </c>
      <c r="U301" s="185"/>
      <c r="V301" s="209">
        <v>524</v>
      </c>
      <c r="X301" s="210">
        <v>0</v>
      </c>
      <c r="AB301" s="211" t="s">
        <v>16017</v>
      </c>
    </row>
    <row r="302" spans="1:28" s="210" customFormat="1" ht="67.5">
      <c r="A302" s="293"/>
      <c r="B302" s="166" t="s">
        <v>1088</v>
      </c>
      <c r="C302" s="170" t="s">
        <v>14901</v>
      </c>
      <c r="D302" s="213"/>
      <c r="E302" s="166" t="s">
        <v>1063</v>
      </c>
      <c r="F302" s="166" t="s">
        <v>14902</v>
      </c>
      <c r="G302" s="166" t="s">
        <v>12764</v>
      </c>
      <c r="H302" s="167">
        <v>0</v>
      </c>
      <c r="I302" s="168" t="s">
        <v>14908</v>
      </c>
      <c r="J302" s="168" t="s">
        <v>12398</v>
      </c>
      <c r="K302" s="207"/>
      <c r="L302" s="207"/>
      <c r="M302" s="207"/>
      <c r="N302" s="207"/>
      <c r="O302" s="207"/>
      <c r="P302" s="169"/>
      <c r="Q302" s="208"/>
      <c r="R302" s="166" t="s">
        <v>14901</v>
      </c>
      <c r="S302" s="165" t="s">
        <v>12107</v>
      </c>
      <c r="T302" s="165" t="s">
        <v>5882</v>
      </c>
      <c r="U302" s="185"/>
      <c r="V302" s="209">
        <v>504</v>
      </c>
      <c r="X302" s="210">
        <v>0</v>
      </c>
      <c r="AB302" s="211" t="s">
        <v>16018</v>
      </c>
    </row>
    <row r="303" spans="1:28" s="210" customFormat="1" ht="67.5">
      <c r="A303" s="165"/>
      <c r="B303" s="166" t="s">
        <v>1088</v>
      </c>
      <c r="C303" s="170" t="s">
        <v>14872</v>
      </c>
      <c r="D303" s="213"/>
      <c r="E303" s="166" t="s">
        <v>1063</v>
      </c>
      <c r="F303" s="166" t="s">
        <v>14873</v>
      </c>
      <c r="G303" s="166" t="s">
        <v>12764</v>
      </c>
      <c r="H303" s="167">
        <v>0</v>
      </c>
      <c r="I303" s="168" t="s">
        <v>1686</v>
      </c>
      <c r="J303" s="168" t="s">
        <v>12398</v>
      </c>
      <c r="K303" s="207"/>
      <c r="L303" s="207"/>
      <c r="M303" s="207"/>
      <c r="N303" s="207"/>
      <c r="O303" s="207"/>
      <c r="P303" s="169"/>
      <c r="Q303" s="208"/>
      <c r="R303" s="166" t="s">
        <v>14872</v>
      </c>
      <c r="S303" s="165" t="s">
        <v>12107</v>
      </c>
      <c r="T303" s="165" t="s">
        <v>5882</v>
      </c>
      <c r="U303" s="185"/>
      <c r="V303" s="209">
        <v>506</v>
      </c>
      <c r="X303" s="210">
        <v>0</v>
      </c>
      <c r="AB303" s="211" t="s">
        <v>16007</v>
      </c>
    </row>
    <row r="304" spans="1:28" s="210" customFormat="1" ht="54">
      <c r="A304" s="293"/>
      <c r="B304" s="166" t="s">
        <v>1088</v>
      </c>
      <c r="C304" s="170" t="s">
        <v>13288</v>
      </c>
      <c r="D304" s="213"/>
      <c r="E304" s="166" t="s">
        <v>1063</v>
      </c>
      <c r="F304" s="166" t="s">
        <v>750</v>
      </c>
      <c r="G304" s="166" t="s">
        <v>12764</v>
      </c>
      <c r="H304" s="167">
        <v>0</v>
      </c>
      <c r="I304" s="168" t="s">
        <v>1710</v>
      </c>
      <c r="J304" s="168" t="s">
        <v>12398</v>
      </c>
      <c r="K304" s="207"/>
      <c r="L304" s="207"/>
      <c r="M304" s="207"/>
      <c r="N304" s="207"/>
      <c r="O304" s="207"/>
      <c r="P304" s="169"/>
      <c r="Q304" s="208"/>
      <c r="R304" s="166" t="s">
        <v>13288</v>
      </c>
      <c r="S304" s="165" t="s">
        <v>12107</v>
      </c>
      <c r="T304" s="165" t="s">
        <v>5882</v>
      </c>
      <c r="U304" s="185"/>
      <c r="V304" s="209">
        <v>510</v>
      </c>
      <c r="X304" s="210">
        <v>0</v>
      </c>
      <c r="AB304" s="211" t="s">
        <v>15965</v>
      </c>
    </row>
    <row r="305" spans="1:28" s="210" customFormat="1" ht="54">
      <c r="A305" s="293" t="s">
        <v>750</v>
      </c>
      <c r="B305" s="166" t="s">
        <v>1088</v>
      </c>
      <c r="C305" s="170" t="s">
        <v>13288</v>
      </c>
      <c r="D305" s="213" t="s">
        <v>15944</v>
      </c>
      <c r="E305" s="166" t="s">
        <v>1063</v>
      </c>
      <c r="F305" s="166" t="s">
        <v>750</v>
      </c>
      <c r="G305" s="166" t="s">
        <v>12764</v>
      </c>
      <c r="H305" s="167" t="s">
        <v>15945</v>
      </c>
      <c r="I305" s="168" t="s">
        <v>1710</v>
      </c>
      <c r="J305" s="168" t="s">
        <v>12398</v>
      </c>
      <c r="K305" s="207"/>
      <c r="L305" s="207"/>
      <c r="M305" s="207"/>
      <c r="N305" s="207"/>
      <c r="O305" s="207" t="s">
        <v>15964</v>
      </c>
      <c r="P305" s="169" t="s">
        <v>474</v>
      </c>
      <c r="Q305" s="208"/>
      <c r="R305" s="166" t="s">
        <v>13288</v>
      </c>
      <c r="S305" s="165" t="s">
        <v>12107</v>
      </c>
      <c r="T305" s="165" t="s">
        <v>5882</v>
      </c>
      <c r="U305" s="185"/>
      <c r="V305" s="209">
        <v>510</v>
      </c>
      <c r="X305" s="210">
        <v>0</v>
      </c>
      <c r="AB305" s="211" t="s">
        <v>15965</v>
      </c>
    </row>
    <row r="306" spans="1:28" s="210" customFormat="1" ht="54">
      <c r="A306" s="293" t="s">
        <v>767</v>
      </c>
      <c r="B306" s="166" t="s">
        <v>1088</v>
      </c>
      <c r="C306" s="170" t="s">
        <v>13289</v>
      </c>
      <c r="D306" s="213" t="s">
        <v>15944</v>
      </c>
      <c r="E306" s="166" t="s">
        <v>1063</v>
      </c>
      <c r="F306" s="166" t="s">
        <v>767</v>
      </c>
      <c r="G306" s="166" t="s">
        <v>12764</v>
      </c>
      <c r="H306" s="167" t="s">
        <v>15946</v>
      </c>
      <c r="I306" s="168" t="s">
        <v>1708</v>
      </c>
      <c r="J306" s="168" t="s">
        <v>5897</v>
      </c>
      <c r="K306" s="207"/>
      <c r="L306" s="207"/>
      <c r="M306" s="207"/>
      <c r="N306" s="207"/>
      <c r="O306" s="207" t="s">
        <v>15964</v>
      </c>
      <c r="P306" s="169" t="s">
        <v>474</v>
      </c>
      <c r="Q306" s="208"/>
      <c r="R306" s="166" t="s">
        <v>13289</v>
      </c>
      <c r="S306" s="165" t="s">
        <v>12107</v>
      </c>
      <c r="T306" s="165" t="s">
        <v>5896</v>
      </c>
      <c r="U306" s="185"/>
      <c r="V306" s="209">
        <v>509</v>
      </c>
      <c r="X306" s="210">
        <v>0</v>
      </c>
      <c r="AB306" s="211" t="s">
        <v>15966</v>
      </c>
    </row>
    <row r="307" spans="1:28" s="210" customFormat="1" ht="54">
      <c r="A307" s="293" t="s">
        <v>743</v>
      </c>
      <c r="B307" s="166" t="s">
        <v>1088</v>
      </c>
      <c r="C307" s="170" t="s">
        <v>11981</v>
      </c>
      <c r="D307" s="213"/>
      <c r="E307" s="166" t="s">
        <v>1054</v>
      </c>
      <c r="F307" s="166" t="s">
        <v>743</v>
      </c>
      <c r="G307" s="166" t="s">
        <v>12764</v>
      </c>
      <c r="H307" s="167">
        <v>0</v>
      </c>
      <c r="I307" s="168" t="s">
        <v>15243</v>
      </c>
      <c r="J307" s="168" t="s">
        <v>1610</v>
      </c>
      <c r="K307" s="207" t="s">
        <v>15947</v>
      </c>
      <c r="L307" s="207" t="s">
        <v>15954</v>
      </c>
      <c r="M307" s="207"/>
      <c r="N307" s="207" t="s">
        <v>15955</v>
      </c>
      <c r="O307" s="207" t="s">
        <v>15956</v>
      </c>
      <c r="P307" s="169" t="s">
        <v>474</v>
      </c>
      <c r="Q307" s="208" t="s">
        <v>15957</v>
      </c>
      <c r="R307" s="166" t="s">
        <v>11981</v>
      </c>
      <c r="S307" s="165" t="s">
        <v>12037</v>
      </c>
      <c r="T307" s="165" t="s">
        <v>3340</v>
      </c>
      <c r="U307" s="185"/>
      <c r="V307" s="209">
        <v>476</v>
      </c>
      <c r="X307" s="210">
        <v>0</v>
      </c>
      <c r="AB307" s="211" t="s">
        <v>15958</v>
      </c>
    </row>
    <row r="308" spans="1:28" s="210" customFormat="1" ht="54">
      <c r="A308" s="293" t="s">
        <v>748</v>
      </c>
      <c r="B308" s="166" t="s">
        <v>1088</v>
      </c>
      <c r="C308" s="170" t="s">
        <v>13290</v>
      </c>
      <c r="D308" s="213"/>
      <c r="E308" s="166" t="s">
        <v>2321</v>
      </c>
      <c r="F308" s="166" t="s">
        <v>748</v>
      </c>
      <c r="G308" s="166" t="s">
        <v>12764</v>
      </c>
      <c r="H308" s="167">
        <v>0</v>
      </c>
      <c r="I308" s="168" t="s">
        <v>1688</v>
      </c>
      <c r="J308" s="168" t="s">
        <v>1688</v>
      </c>
      <c r="K308" s="207"/>
      <c r="L308" s="207"/>
      <c r="M308" s="207"/>
      <c r="N308" s="207"/>
      <c r="O308" s="207"/>
      <c r="P308" s="169"/>
      <c r="Q308" s="208"/>
      <c r="R308" s="166" t="s">
        <v>13290</v>
      </c>
      <c r="S308" s="165" t="s">
        <v>12035</v>
      </c>
      <c r="T308" s="165" t="s">
        <v>3289</v>
      </c>
      <c r="U308" s="185"/>
      <c r="V308" s="209">
        <v>493</v>
      </c>
      <c r="X308" s="210">
        <v>0</v>
      </c>
      <c r="AB308" s="211" t="s">
        <v>15959</v>
      </c>
    </row>
    <row r="309" spans="1:28" s="210" customFormat="1" ht="108">
      <c r="A309" s="293" t="s">
        <v>14532</v>
      </c>
      <c r="B309" s="166" t="s">
        <v>1088</v>
      </c>
      <c r="C309" s="170" t="s">
        <v>14531</v>
      </c>
      <c r="D309" s="213"/>
      <c r="E309" s="166" t="s">
        <v>1054</v>
      </c>
      <c r="F309" s="166" t="s">
        <v>14532</v>
      </c>
      <c r="G309" s="166" t="s">
        <v>12764</v>
      </c>
      <c r="H309" s="167">
        <v>0</v>
      </c>
      <c r="I309" s="168" t="s">
        <v>14555</v>
      </c>
      <c r="J309" s="168" t="s">
        <v>1610</v>
      </c>
      <c r="K309" s="207"/>
      <c r="L309" s="207"/>
      <c r="M309" s="207"/>
      <c r="N309" s="207"/>
      <c r="O309" s="207"/>
      <c r="P309" s="169"/>
      <c r="Q309" s="208"/>
      <c r="R309" s="166" t="s">
        <v>14531</v>
      </c>
      <c r="S309" s="165" t="s">
        <v>12037</v>
      </c>
      <c r="T309" s="165" t="s">
        <v>3340</v>
      </c>
      <c r="U309" s="185"/>
      <c r="V309" s="209">
        <v>436</v>
      </c>
      <c r="X309" s="210">
        <v>0</v>
      </c>
      <c r="AB309" s="211" t="s">
        <v>16019</v>
      </c>
    </row>
    <row r="310" spans="1:28" s="210" customFormat="1" ht="54">
      <c r="A310" s="293" t="s">
        <v>750</v>
      </c>
      <c r="B310" s="166" t="s">
        <v>1088</v>
      </c>
      <c r="C310" s="170" t="s">
        <v>13288</v>
      </c>
      <c r="D310" s="213" t="s">
        <v>15943</v>
      </c>
      <c r="E310" s="166" t="s">
        <v>1063</v>
      </c>
      <c r="F310" s="166" t="s">
        <v>750</v>
      </c>
      <c r="G310" s="166" t="s">
        <v>12764</v>
      </c>
      <c r="H310" s="167">
        <v>0</v>
      </c>
      <c r="I310" s="168" t="s">
        <v>1710</v>
      </c>
      <c r="J310" s="168" t="s">
        <v>12398</v>
      </c>
      <c r="K310" s="207" t="s">
        <v>15961</v>
      </c>
      <c r="L310" s="207" t="s">
        <v>15962</v>
      </c>
      <c r="M310" s="207"/>
      <c r="N310" s="207" t="s">
        <v>15963</v>
      </c>
      <c r="O310" s="207" t="s">
        <v>15964</v>
      </c>
      <c r="P310" s="169" t="s">
        <v>474</v>
      </c>
      <c r="Q310" s="208"/>
      <c r="R310" s="166" t="s">
        <v>13288</v>
      </c>
      <c r="S310" s="165" t="s">
        <v>12107</v>
      </c>
      <c r="T310" s="165" t="s">
        <v>5882</v>
      </c>
      <c r="U310" s="185"/>
      <c r="V310" s="209">
        <v>510</v>
      </c>
      <c r="X310" s="210">
        <v>0</v>
      </c>
      <c r="AB310" s="211" t="s">
        <v>15965</v>
      </c>
    </row>
    <row r="311" spans="1:28" s="210" customFormat="1" ht="27">
      <c r="A311" s="293" t="s">
        <v>753</v>
      </c>
      <c r="B311" s="166" t="s">
        <v>1088</v>
      </c>
      <c r="C311" s="170" t="s">
        <v>989</v>
      </c>
      <c r="D311" s="213"/>
      <c r="E311" s="166" t="s">
        <v>848</v>
      </c>
      <c r="F311" s="166" t="s">
        <v>753</v>
      </c>
      <c r="G311" s="166" t="s">
        <v>12764</v>
      </c>
      <c r="H311" s="167">
        <v>0</v>
      </c>
      <c r="I311" s="168" t="s">
        <v>1711</v>
      </c>
      <c r="J311" s="168" t="s">
        <v>1712</v>
      </c>
      <c r="K311" s="207"/>
      <c r="L311" s="207"/>
      <c r="M311" s="207"/>
      <c r="N311" s="207"/>
      <c r="O311" s="207"/>
      <c r="P311" s="169"/>
      <c r="Q311" s="208"/>
      <c r="R311" s="166" t="s">
        <v>989</v>
      </c>
      <c r="S311" s="165" t="s">
        <v>12223</v>
      </c>
      <c r="T311" s="165" t="s">
        <v>10711</v>
      </c>
      <c r="U311" s="185"/>
      <c r="V311" s="209">
        <v>521</v>
      </c>
      <c r="X311" s="210">
        <v>0</v>
      </c>
      <c r="AB311" s="211" t="s">
        <v>15977</v>
      </c>
    </row>
    <row r="312" spans="1:28" s="210" customFormat="1" ht="40.5">
      <c r="A312" s="293" t="s">
        <v>1728</v>
      </c>
      <c r="B312" s="166" t="s">
        <v>1088</v>
      </c>
      <c r="C312" s="170" t="s">
        <v>14898</v>
      </c>
      <c r="D312" s="213"/>
      <c r="E312" s="166" t="s">
        <v>1053</v>
      </c>
      <c r="F312" s="166" t="s">
        <v>1728</v>
      </c>
      <c r="G312" s="166" t="s">
        <v>12764</v>
      </c>
      <c r="H312" s="167">
        <v>0</v>
      </c>
      <c r="I312" s="168" t="s">
        <v>1729</v>
      </c>
      <c r="J312" s="168" t="s">
        <v>3031</v>
      </c>
      <c r="K312" s="207"/>
      <c r="L312" s="207"/>
      <c r="M312" s="207"/>
      <c r="N312" s="207"/>
      <c r="O312" s="207"/>
      <c r="P312" s="169"/>
      <c r="Q312" s="208"/>
      <c r="R312" s="166" t="s">
        <v>14898</v>
      </c>
      <c r="S312" s="165" t="s">
        <v>12026</v>
      </c>
      <c r="T312" s="165" t="s">
        <v>3030</v>
      </c>
      <c r="U312" s="185"/>
      <c r="V312" s="209">
        <v>404</v>
      </c>
      <c r="X312" s="210">
        <v>0</v>
      </c>
      <c r="AB312" s="211" t="s">
        <v>16015</v>
      </c>
    </row>
    <row r="313" spans="1:28" s="210" customFormat="1" ht="27">
      <c r="A313" s="293" t="s">
        <v>744</v>
      </c>
      <c r="B313" s="166" t="s">
        <v>1088</v>
      </c>
      <c r="C313" s="170" t="s">
        <v>992</v>
      </c>
      <c r="D313" s="213"/>
      <c r="E313" s="166" t="s">
        <v>840</v>
      </c>
      <c r="F313" s="166" t="s">
        <v>744</v>
      </c>
      <c r="G313" s="166" t="s">
        <v>12764</v>
      </c>
      <c r="H313" s="167">
        <v>0</v>
      </c>
      <c r="I313" s="168" t="s">
        <v>1702</v>
      </c>
      <c r="J313" s="168" t="s">
        <v>8699</v>
      </c>
      <c r="K313" s="207"/>
      <c r="L313" s="207"/>
      <c r="M313" s="207"/>
      <c r="N313" s="207"/>
      <c r="O313" s="207"/>
      <c r="P313" s="169"/>
      <c r="Q313" s="208"/>
      <c r="R313" s="166" t="s">
        <v>992</v>
      </c>
      <c r="S313" s="165" t="s">
        <v>12179</v>
      </c>
      <c r="T313" s="165" t="s">
        <v>8698</v>
      </c>
      <c r="U313" s="185"/>
      <c r="V313" s="209">
        <v>481</v>
      </c>
      <c r="X313" s="210">
        <v>0</v>
      </c>
      <c r="AB313" s="211" t="s">
        <v>15974</v>
      </c>
    </row>
    <row r="314" spans="1:28" s="210" customFormat="1" ht="54">
      <c r="A314" s="293" t="s">
        <v>748</v>
      </c>
      <c r="B314" s="166" t="s">
        <v>1088</v>
      </c>
      <c r="C314" s="170" t="s">
        <v>13290</v>
      </c>
      <c r="D314" s="213"/>
      <c r="E314" s="166" t="s">
        <v>2321</v>
      </c>
      <c r="F314" s="166" t="s">
        <v>748</v>
      </c>
      <c r="G314" s="166" t="s">
        <v>12764</v>
      </c>
      <c r="H314" s="167">
        <v>0</v>
      </c>
      <c r="I314" s="168" t="s">
        <v>1688</v>
      </c>
      <c r="J314" s="168" t="s">
        <v>1688</v>
      </c>
      <c r="K314" s="207"/>
      <c r="L314" s="207"/>
      <c r="M314" s="207"/>
      <c r="N314" s="207"/>
      <c r="O314" s="207"/>
      <c r="P314" s="169"/>
      <c r="Q314" s="208"/>
      <c r="R314" s="166" t="s">
        <v>13290</v>
      </c>
      <c r="S314" s="165" t="s">
        <v>12035</v>
      </c>
      <c r="T314" s="165" t="s">
        <v>3289</v>
      </c>
      <c r="U314" s="185"/>
      <c r="V314" s="209">
        <v>493</v>
      </c>
      <c r="X314" s="210">
        <v>0</v>
      </c>
      <c r="AB314" s="211" t="s">
        <v>15959</v>
      </c>
    </row>
    <row r="315" spans="1:28" s="210" customFormat="1" ht="67.5">
      <c r="A315" s="293" t="s">
        <v>13349</v>
      </c>
      <c r="B315" s="166" t="s">
        <v>1088</v>
      </c>
      <c r="C315" s="170" t="s">
        <v>13335</v>
      </c>
      <c r="D315" s="213"/>
      <c r="E315" s="166" t="s">
        <v>1063</v>
      </c>
      <c r="F315" s="166" t="s">
        <v>13349</v>
      </c>
      <c r="G315" s="166" t="s">
        <v>12764</v>
      </c>
      <c r="H315" s="167">
        <v>0</v>
      </c>
      <c r="I315" s="168" t="s">
        <v>14557</v>
      </c>
      <c r="J315" s="168" t="s">
        <v>12398</v>
      </c>
      <c r="K315" s="207"/>
      <c r="L315" s="207"/>
      <c r="M315" s="207"/>
      <c r="N315" s="207"/>
      <c r="O315" s="207"/>
      <c r="P315" s="169"/>
      <c r="Q315" s="208"/>
      <c r="R315" s="166" t="s">
        <v>13335</v>
      </c>
      <c r="S315" s="165" t="s">
        <v>12107</v>
      </c>
      <c r="T315" s="165" t="s">
        <v>5882</v>
      </c>
      <c r="U315" s="185"/>
      <c r="V315" s="209">
        <v>503</v>
      </c>
      <c r="X315" s="210">
        <v>0</v>
      </c>
      <c r="AB315" s="211" t="s">
        <v>16010</v>
      </c>
    </row>
    <row r="316" spans="1:28" s="210" customFormat="1" ht="67.5">
      <c r="A316" s="165" t="s">
        <v>1356</v>
      </c>
      <c r="B316" s="166" t="s">
        <v>1088</v>
      </c>
      <c r="C316" s="170" t="s">
        <v>1355</v>
      </c>
      <c r="D316" s="213"/>
      <c r="E316" s="166" t="s">
        <v>1063</v>
      </c>
      <c r="F316" s="166" t="s">
        <v>1356</v>
      </c>
      <c r="G316" s="166" t="s">
        <v>12764</v>
      </c>
      <c r="H316" s="167">
        <v>0</v>
      </c>
      <c r="I316" s="168" t="s">
        <v>1686</v>
      </c>
      <c r="J316" s="168" t="s">
        <v>12398</v>
      </c>
      <c r="K316" s="207"/>
      <c r="L316" s="207"/>
      <c r="M316" s="207"/>
      <c r="N316" s="207"/>
      <c r="O316" s="207"/>
      <c r="P316" s="169"/>
      <c r="Q316" s="208"/>
      <c r="R316" s="166" t="s">
        <v>1355</v>
      </c>
      <c r="S316" s="165" t="s">
        <v>12107</v>
      </c>
      <c r="T316" s="165" t="s">
        <v>5882</v>
      </c>
      <c r="U316" s="185"/>
      <c r="V316" s="209">
        <v>499</v>
      </c>
      <c r="X316" s="210">
        <v>0</v>
      </c>
      <c r="AB316" s="211" t="s">
        <v>15975</v>
      </c>
    </row>
    <row r="317" spans="1:28" s="210" customFormat="1" ht="54">
      <c r="A317" s="165" t="s">
        <v>749</v>
      </c>
      <c r="B317" s="166" t="s">
        <v>1088</v>
      </c>
      <c r="C317" s="170" t="s">
        <v>607</v>
      </c>
      <c r="D317" s="213"/>
      <c r="E317" s="166" t="s">
        <v>1063</v>
      </c>
      <c r="F317" s="166" t="s">
        <v>749</v>
      </c>
      <c r="G317" s="166" t="s">
        <v>12764</v>
      </c>
      <c r="H317" s="167">
        <v>0</v>
      </c>
      <c r="I317" s="168" t="s">
        <v>1686</v>
      </c>
      <c r="J317" s="168" t="s">
        <v>12398</v>
      </c>
      <c r="K317" s="207"/>
      <c r="L317" s="207"/>
      <c r="M317" s="207"/>
      <c r="N317" s="207"/>
      <c r="O317" s="207"/>
      <c r="P317" s="169"/>
      <c r="Q317" s="208"/>
      <c r="R317" s="166" t="s">
        <v>607</v>
      </c>
      <c r="S317" s="165" t="s">
        <v>12107</v>
      </c>
      <c r="T317" s="165" t="s">
        <v>5882</v>
      </c>
      <c r="U317" s="185"/>
      <c r="V317" s="209">
        <v>502</v>
      </c>
      <c r="X317" s="210">
        <v>0</v>
      </c>
      <c r="AB317" s="211" t="s">
        <v>15980</v>
      </c>
    </row>
    <row r="318" spans="1:28" s="210" customFormat="1" ht="81">
      <c r="A318" s="165" t="s">
        <v>754</v>
      </c>
      <c r="B318" s="166" t="s">
        <v>1088</v>
      </c>
      <c r="C318" s="170" t="s">
        <v>2422</v>
      </c>
      <c r="D318" s="213"/>
      <c r="E318" s="166" t="s">
        <v>1054</v>
      </c>
      <c r="F318" s="166" t="s">
        <v>754</v>
      </c>
      <c r="G318" s="166" t="s">
        <v>12764</v>
      </c>
      <c r="H318" s="167">
        <v>0</v>
      </c>
      <c r="I318" s="168" t="s">
        <v>1685</v>
      </c>
      <c r="J318" s="168" t="s">
        <v>1689</v>
      </c>
      <c r="K318" s="207"/>
      <c r="L318" s="207"/>
      <c r="M318" s="207"/>
      <c r="N318" s="207"/>
      <c r="O318" s="207"/>
      <c r="P318" s="169"/>
      <c r="Q318" s="208"/>
      <c r="R318" s="166" t="s">
        <v>2422</v>
      </c>
      <c r="S318" s="165" t="s">
        <v>12037</v>
      </c>
      <c r="T318" s="165" t="s">
        <v>3337</v>
      </c>
      <c r="U318" s="185"/>
      <c r="V318" s="209">
        <v>530</v>
      </c>
      <c r="X318" s="210">
        <v>0</v>
      </c>
      <c r="AB318" s="211" t="s">
        <v>15992</v>
      </c>
    </row>
    <row r="319" spans="1:28" s="210" customFormat="1" ht="94.5">
      <c r="A319" s="165" t="s">
        <v>756</v>
      </c>
      <c r="B319" s="166" t="s">
        <v>1088</v>
      </c>
      <c r="C319" s="170" t="s">
        <v>14867</v>
      </c>
      <c r="D319" s="213"/>
      <c r="E319" s="166" t="s">
        <v>1058</v>
      </c>
      <c r="F319" s="166" t="s">
        <v>756</v>
      </c>
      <c r="G319" s="166" t="s">
        <v>12764</v>
      </c>
      <c r="H319" s="167">
        <v>0</v>
      </c>
      <c r="I319" s="168" t="s">
        <v>2336</v>
      </c>
      <c r="J319" s="168" t="s">
        <v>13126</v>
      </c>
      <c r="K319" s="207"/>
      <c r="L319" s="207"/>
      <c r="M319" s="207"/>
      <c r="N319" s="207"/>
      <c r="O319" s="207"/>
      <c r="P319" s="169"/>
      <c r="Q319" s="208"/>
      <c r="R319" s="166" t="s">
        <v>14867</v>
      </c>
      <c r="S319" s="165" t="s">
        <v>12054</v>
      </c>
      <c r="T319" s="165" t="s">
        <v>13027</v>
      </c>
      <c r="U319" s="185"/>
      <c r="V319" s="209">
        <v>524</v>
      </c>
      <c r="X319" s="210">
        <v>0</v>
      </c>
      <c r="AB319" s="211" t="s">
        <v>16017</v>
      </c>
    </row>
    <row r="320" spans="1:28" s="210" customFormat="1" ht="67.5">
      <c r="A320" s="165" t="s">
        <v>14902</v>
      </c>
      <c r="B320" s="166" t="s">
        <v>1088</v>
      </c>
      <c r="C320" s="170" t="s">
        <v>14901</v>
      </c>
      <c r="D320" s="213"/>
      <c r="E320" s="166" t="s">
        <v>1063</v>
      </c>
      <c r="F320" s="166" t="s">
        <v>14902</v>
      </c>
      <c r="G320" s="166" t="s">
        <v>12764</v>
      </c>
      <c r="H320" s="167">
        <v>0</v>
      </c>
      <c r="I320" s="168" t="s">
        <v>14908</v>
      </c>
      <c r="J320" s="168" t="s">
        <v>12398</v>
      </c>
      <c r="K320" s="207"/>
      <c r="L320" s="207"/>
      <c r="M320" s="207"/>
      <c r="N320" s="207"/>
      <c r="O320" s="207"/>
      <c r="P320" s="169"/>
      <c r="Q320" s="208"/>
      <c r="R320" s="166" t="s">
        <v>14901</v>
      </c>
      <c r="S320" s="165" t="s">
        <v>12107</v>
      </c>
      <c r="T320" s="165" t="s">
        <v>5882</v>
      </c>
      <c r="U320" s="185"/>
      <c r="V320" s="209">
        <v>504</v>
      </c>
      <c r="X320" s="210">
        <v>0</v>
      </c>
      <c r="AB320" s="211" t="s">
        <v>16018</v>
      </c>
    </row>
    <row r="321" spans="1:28" s="210" customFormat="1" ht="67.5">
      <c r="A321" s="165" t="s">
        <v>14873</v>
      </c>
      <c r="B321" s="166" t="s">
        <v>1088</v>
      </c>
      <c r="C321" s="170" t="s">
        <v>14872</v>
      </c>
      <c r="D321" s="213"/>
      <c r="E321" s="166" t="s">
        <v>1063</v>
      </c>
      <c r="F321" s="166" t="s">
        <v>14873</v>
      </c>
      <c r="G321" s="166" t="s">
        <v>12764</v>
      </c>
      <c r="H321" s="167">
        <v>0</v>
      </c>
      <c r="I321" s="168" t="s">
        <v>1686</v>
      </c>
      <c r="J321" s="168" t="s">
        <v>12398</v>
      </c>
      <c r="K321" s="207"/>
      <c r="L321" s="207"/>
      <c r="M321" s="207"/>
      <c r="N321" s="207"/>
      <c r="O321" s="207"/>
      <c r="P321" s="169"/>
      <c r="Q321" s="208"/>
      <c r="R321" s="166" t="s">
        <v>14872</v>
      </c>
      <c r="S321" s="165" t="s">
        <v>12107</v>
      </c>
      <c r="T321" s="165" t="s">
        <v>5882</v>
      </c>
      <c r="U321" s="185"/>
      <c r="V321" s="209">
        <v>506</v>
      </c>
      <c r="X321" s="210">
        <v>0</v>
      </c>
      <c r="AB321" s="211" t="s">
        <v>16007</v>
      </c>
    </row>
    <row r="322" spans="1:28" s="210" customFormat="1" ht="81">
      <c r="A322" s="165" t="s">
        <v>15890</v>
      </c>
      <c r="B322" s="166" t="s">
        <v>1088</v>
      </c>
      <c r="C322" s="170" t="s">
        <v>15891</v>
      </c>
      <c r="D322" s="213"/>
      <c r="E322" s="166" t="s">
        <v>1073</v>
      </c>
      <c r="F322" s="166" t="s">
        <v>15890</v>
      </c>
      <c r="G322" s="166" t="s">
        <v>12764</v>
      </c>
      <c r="H322" s="167">
        <v>0</v>
      </c>
      <c r="I322" s="168" t="s">
        <v>15892</v>
      </c>
      <c r="J322" s="168" t="s">
        <v>8321</v>
      </c>
      <c r="K322" s="207"/>
      <c r="L322" s="207"/>
      <c r="M322" s="207"/>
      <c r="N322" s="207"/>
      <c r="O322" s="207"/>
      <c r="P322" s="169"/>
      <c r="Q322" s="208"/>
      <c r="R322" s="166" t="s">
        <v>15891</v>
      </c>
      <c r="S322" s="165" t="s">
        <v>12164</v>
      </c>
      <c r="T322" s="165" t="s">
        <v>8320</v>
      </c>
      <c r="U322" s="185"/>
      <c r="V322" s="209">
        <v>468</v>
      </c>
      <c r="X322" s="210">
        <v>0</v>
      </c>
      <c r="AB322" s="211" t="s">
        <v>15972</v>
      </c>
    </row>
    <row r="323" spans="1:28" s="210" customFormat="1" ht="54">
      <c r="A323" s="165" t="s">
        <v>1728</v>
      </c>
      <c r="B323" s="166" t="s">
        <v>1088</v>
      </c>
      <c r="C323" s="170" t="s">
        <v>12472</v>
      </c>
      <c r="D323" s="213"/>
      <c r="E323" s="166" t="s">
        <v>1053</v>
      </c>
      <c r="F323" s="166" t="s">
        <v>1728</v>
      </c>
      <c r="G323" s="166" t="s">
        <v>12764</v>
      </c>
      <c r="H323" s="167">
        <v>0</v>
      </c>
      <c r="I323" s="168" t="s">
        <v>1729</v>
      </c>
      <c r="J323" s="168" t="s">
        <v>3031</v>
      </c>
      <c r="K323" s="207"/>
      <c r="L323" s="207"/>
      <c r="M323" s="207"/>
      <c r="N323" s="207"/>
      <c r="O323" s="207"/>
      <c r="P323" s="169"/>
      <c r="Q323" s="208"/>
      <c r="R323" s="166" t="s">
        <v>14898</v>
      </c>
      <c r="S323" s="165" t="s">
        <v>12026</v>
      </c>
      <c r="T323" s="165" t="s">
        <v>3030</v>
      </c>
      <c r="U323" s="185"/>
      <c r="V323" s="209">
        <v>474</v>
      </c>
      <c r="X323" s="210">
        <v>0</v>
      </c>
      <c r="AB323" s="211" t="s">
        <v>15973</v>
      </c>
    </row>
    <row r="324" spans="1:28" s="210" customFormat="1" ht="27">
      <c r="A324" s="165" t="s">
        <v>738</v>
      </c>
      <c r="B324" s="166" t="s">
        <v>1088</v>
      </c>
      <c r="C324" s="170" t="s">
        <v>778</v>
      </c>
      <c r="D324" s="213"/>
      <c r="E324" s="166" t="s">
        <v>842</v>
      </c>
      <c r="F324" s="166" t="s">
        <v>738</v>
      </c>
      <c r="G324" s="166" t="s">
        <v>12764</v>
      </c>
      <c r="H324" s="167">
        <v>0</v>
      </c>
      <c r="I324" s="168" t="s">
        <v>1690</v>
      </c>
      <c r="J324" s="168" t="s">
        <v>9079</v>
      </c>
      <c r="K324" s="207"/>
      <c r="L324" s="207"/>
      <c r="M324" s="207"/>
      <c r="N324" s="207"/>
      <c r="O324" s="207"/>
      <c r="P324" s="169"/>
      <c r="Q324" s="208"/>
      <c r="R324" s="166" t="s">
        <v>778</v>
      </c>
      <c r="S324" s="165" t="s">
        <v>12184</v>
      </c>
      <c r="T324" s="165" t="s">
        <v>13070</v>
      </c>
      <c r="U324" s="185"/>
      <c r="V324" s="209">
        <v>437</v>
      </c>
      <c r="X324" s="210">
        <v>0</v>
      </c>
      <c r="AB324" s="211" t="s">
        <v>15970</v>
      </c>
    </row>
    <row r="325" spans="1:28" s="210" customFormat="1" ht="54">
      <c r="A325" s="165" t="s">
        <v>736</v>
      </c>
      <c r="B325" s="166" t="s">
        <v>1088</v>
      </c>
      <c r="C325" s="170" t="s">
        <v>2135</v>
      </c>
      <c r="D325" s="213"/>
      <c r="E325" s="166" t="s">
        <v>2321</v>
      </c>
      <c r="F325" s="166" t="s">
        <v>736</v>
      </c>
      <c r="G325" s="166" t="s">
        <v>12764</v>
      </c>
      <c r="H325" s="167">
        <v>0</v>
      </c>
      <c r="I325" s="168" t="s">
        <v>1688</v>
      </c>
      <c r="J325" s="168" t="s">
        <v>1688</v>
      </c>
      <c r="K325" s="207"/>
      <c r="L325" s="207"/>
      <c r="M325" s="207"/>
      <c r="N325" s="207"/>
      <c r="O325" s="207"/>
      <c r="P325" s="169"/>
      <c r="Q325" s="208"/>
      <c r="R325" s="166" t="s">
        <v>803</v>
      </c>
      <c r="S325" s="165" t="s">
        <v>12035</v>
      </c>
      <c r="T325" s="165" t="s">
        <v>3289</v>
      </c>
      <c r="U325" s="185"/>
      <c r="V325" s="209">
        <v>429</v>
      </c>
      <c r="X325" s="210">
        <v>0</v>
      </c>
      <c r="AB325" s="211" t="s">
        <v>16020</v>
      </c>
    </row>
    <row r="326" spans="1:28" s="210" customFormat="1" ht="40.5">
      <c r="A326" s="165" t="s">
        <v>13348</v>
      </c>
      <c r="B326" s="166" t="s">
        <v>1088</v>
      </c>
      <c r="C326" s="170" t="s">
        <v>13334</v>
      </c>
      <c r="D326" s="213"/>
      <c r="E326" s="166" t="s">
        <v>12638</v>
      </c>
      <c r="F326" s="166" t="s">
        <v>13348</v>
      </c>
      <c r="G326" s="166" t="s">
        <v>12764</v>
      </c>
      <c r="H326" s="167">
        <v>0</v>
      </c>
      <c r="I326" s="168" t="s">
        <v>13359</v>
      </c>
      <c r="J326" s="168" t="s">
        <v>9642</v>
      </c>
      <c r="K326" s="207"/>
      <c r="L326" s="207"/>
      <c r="M326" s="207"/>
      <c r="N326" s="207"/>
      <c r="O326" s="207"/>
      <c r="P326" s="169"/>
      <c r="Q326" s="208"/>
      <c r="R326" s="166" t="s">
        <v>13334</v>
      </c>
      <c r="S326" s="165" t="s">
        <v>12197</v>
      </c>
      <c r="T326" s="165" t="s">
        <v>9639</v>
      </c>
      <c r="U326" s="185"/>
      <c r="V326" s="209">
        <v>465</v>
      </c>
      <c r="X326" s="210">
        <v>0</v>
      </c>
      <c r="AB326" s="211" t="s">
        <v>16021</v>
      </c>
    </row>
    <row r="327" spans="1:28" s="210" customFormat="1" ht="54">
      <c r="A327" s="293"/>
      <c r="B327" s="166" t="s">
        <v>1088</v>
      </c>
      <c r="C327" s="170" t="s">
        <v>13289</v>
      </c>
      <c r="D327" s="170" t="s">
        <v>13289</v>
      </c>
      <c r="E327" s="166" t="s">
        <v>1063</v>
      </c>
      <c r="F327" s="166" t="s">
        <v>767</v>
      </c>
      <c r="G327" s="166" t="s">
        <v>12764</v>
      </c>
      <c r="H327" s="167">
        <v>0</v>
      </c>
      <c r="I327" s="168" t="s">
        <v>1708</v>
      </c>
      <c r="J327" s="168" t="s">
        <v>5897</v>
      </c>
      <c r="K327" s="207"/>
      <c r="L327" s="207"/>
      <c r="M327" s="207"/>
      <c r="N327" s="207"/>
      <c r="O327" s="207"/>
      <c r="P327" s="169"/>
      <c r="Q327" s="208"/>
      <c r="R327" s="166" t="s">
        <v>13289</v>
      </c>
      <c r="S327" s="165" t="s">
        <v>12107</v>
      </c>
      <c r="T327" s="165" t="s">
        <v>5896</v>
      </c>
      <c r="U327" s="185"/>
      <c r="V327" s="209">
        <v>509</v>
      </c>
      <c r="X327" s="210">
        <v>0</v>
      </c>
      <c r="AB327" s="211" t="s">
        <v>15966</v>
      </c>
    </row>
    <row r="328" spans="1:28" s="210" customFormat="1" ht="54">
      <c r="A328" s="293"/>
      <c r="B328" s="166" t="s">
        <v>1088</v>
      </c>
      <c r="C328" s="170" t="s">
        <v>13288</v>
      </c>
      <c r="D328" s="170" t="s">
        <v>13288</v>
      </c>
      <c r="E328" s="166" t="s">
        <v>1063</v>
      </c>
      <c r="F328" s="166" t="s">
        <v>750</v>
      </c>
      <c r="G328" s="166" t="s">
        <v>12764</v>
      </c>
      <c r="H328" s="167">
        <v>0</v>
      </c>
      <c r="I328" s="168" t="s">
        <v>1710</v>
      </c>
      <c r="J328" s="168" t="s">
        <v>12398</v>
      </c>
      <c r="K328" s="207"/>
      <c r="L328" s="207"/>
      <c r="M328" s="207"/>
      <c r="N328" s="207"/>
      <c r="O328" s="207"/>
      <c r="P328" s="169"/>
      <c r="Q328" s="208"/>
      <c r="R328" s="166" t="s">
        <v>13288</v>
      </c>
      <c r="S328" s="165" t="s">
        <v>12107</v>
      </c>
      <c r="T328" s="165" t="s">
        <v>5882</v>
      </c>
      <c r="U328" s="185"/>
      <c r="V328" s="209">
        <v>510</v>
      </c>
      <c r="X328" s="210">
        <v>0</v>
      </c>
      <c r="AB328" s="211" t="s">
        <v>15965</v>
      </c>
    </row>
    <row r="329" spans="1:28" s="210" customFormat="1" ht="108">
      <c r="A329" s="293" t="s">
        <v>2175</v>
      </c>
      <c r="B329" s="166" t="s">
        <v>1088</v>
      </c>
      <c r="C329" s="170" t="s">
        <v>2228</v>
      </c>
      <c r="D329" s="213"/>
      <c r="E329" s="166" t="s">
        <v>1058</v>
      </c>
      <c r="F329" s="166" t="s">
        <v>2175</v>
      </c>
      <c r="G329" s="166" t="s">
        <v>12764</v>
      </c>
      <c r="H329" s="167">
        <v>0</v>
      </c>
      <c r="I329" s="168" t="s">
        <v>1693</v>
      </c>
      <c r="J329" s="168" t="s">
        <v>13121</v>
      </c>
      <c r="K329" s="207"/>
      <c r="L329" s="207"/>
      <c r="M329" s="207"/>
      <c r="N329" s="207"/>
      <c r="O329" s="207"/>
      <c r="P329" s="169"/>
      <c r="Q329" s="208"/>
      <c r="R329" s="166" t="s">
        <v>2228</v>
      </c>
      <c r="S329" s="165" t="s">
        <v>12054</v>
      </c>
      <c r="T329" s="165" t="s">
        <v>13022</v>
      </c>
      <c r="U329" s="185"/>
      <c r="V329" s="209">
        <v>411</v>
      </c>
      <c r="X329" s="210">
        <v>0</v>
      </c>
      <c r="AB329" s="211" t="s">
        <v>16022</v>
      </c>
    </row>
    <row r="330" spans="1:28" s="210" customFormat="1" ht="27">
      <c r="A330" s="293" t="s">
        <v>735</v>
      </c>
      <c r="B330" s="166" t="s">
        <v>1088</v>
      </c>
      <c r="C330" s="170" t="s">
        <v>15913</v>
      </c>
      <c r="D330" s="213"/>
      <c r="E330" s="166" t="s">
        <v>2323</v>
      </c>
      <c r="F330" s="166" t="s">
        <v>735</v>
      </c>
      <c r="G330" s="166" t="s">
        <v>12764</v>
      </c>
      <c r="H330" s="167">
        <v>0</v>
      </c>
      <c r="I330" s="168" t="s">
        <v>1679</v>
      </c>
      <c r="J330" s="168" t="s">
        <v>1660</v>
      </c>
      <c r="K330" s="207"/>
      <c r="L330" s="207"/>
      <c r="M330" s="207"/>
      <c r="N330" s="207"/>
      <c r="O330" s="207"/>
      <c r="P330" s="169"/>
      <c r="Q330" s="208"/>
      <c r="R330" s="166" t="s">
        <v>15913</v>
      </c>
      <c r="S330" s="165" t="s">
        <v>12238</v>
      </c>
      <c r="T330" s="165" t="s">
        <v>11494</v>
      </c>
      <c r="U330" s="185"/>
      <c r="V330" s="209">
        <v>400</v>
      </c>
      <c r="X330" s="210">
        <v>0</v>
      </c>
      <c r="AB330" s="211" t="s">
        <v>15996</v>
      </c>
    </row>
    <row r="331" spans="1:28" s="210" customFormat="1" ht="67.5">
      <c r="A331" s="293" t="s">
        <v>15455</v>
      </c>
      <c r="B331" s="166" t="s">
        <v>1088</v>
      </c>
      <c r="C331" s="170" t="s">
        <v>15454</v>
      </c>
      <c r="D331" s="213"/>
      <c r="E331" s="166" t="s">
        <v>1063</v>
      </c>
      <c r="F331" s="166" t="s">
        <v>15455</v>
      </c>
      <c r="G331" s="166" t="s">
        <v>12764</v>
      </c>
      <c r="H331" s="167">
        <v>0</v>
      </c>
      <c r="I331" s="168" t="s">
        <v>15456</v>
      </c>
      <c r="J331" s="168" t="s">
        <v>12398</v>
      </c>
      <c r="K331" s="207"/>
      <c r="L331" s="207"/>
      <c r="M331" s="207"/>
      <c r="N331" s="207"/>
      <c r="O331" s="207"/>
      <c r="P331" s="169"/>
      <c r="Q331" s="208"/>
      <c r="R331" s="166" t="s">
        <v>15454</v>
      </c>
      <c r="S331" s="165" t="s">
        <v>12107</v>
      </c>
      <c r="T331" s="165" t="s">
        <v>5882</v>
      </c>
      <c r="U331" s="185"/>
      <c r="V331" s="209">
        <v>503</v>
      </c>
      <c r="X331" s="210">
        <v>0</v>
      </c>
      <c r="AB331" s="211" t="s">
        <v>16023</v>
      </c>
    </row>
    <row r="332" spans="1:28" s="210" customFormat="1" ht="20">
      <c r="A332" s="293" t="s">
        <v>1362</v>
      </c>
      <c r="B332" s="166" t="s">
        <v>1088</v>
      </c>
      <c r="C332" s="170" t="s">
        <v>866</v>
      </c>
      <c r="D332" s="213"/>
      <c r="E332" s="166" t="s">
        <v>1066</v>
      </c>
      <c r="F332" s="166" t="s">
        <v>1362</v>
      </c>
      <c r="G332" s="166" t="s">
        <v>12764</v>
      </c>
      <c r="H332" s="167">
        <v>0</v>
      </c>
      <c r="I332" s="168" t="s">
        <v>1526</v>
      </c>
      <c r="J332" s="168" t="s">
        <v>1527</v>
      </c>
      <c r="K332" s="207"/>
      <c r="L332" s="207"/>
      <c r="M332" s="207"/>
      <c r="N332" s="207"/>
      <c r="O332" s="207"/>
      <c r="P332" s="169"/>
      <c r="Q332" s="208"/>
      <c r="R332" s="166" t="s">
        <v>866</v>
      </c>
      <c r="S332" s="165" t="s">
        <v>12120</v>
      </c>
      <c r="T332" s="165" t="s">
        <v>6503</v>
      </c>
      <c r="U332" s="185"/>
      <c r="V332" s="209">
        <v>429</v>
      </c>
      <c r="X332" s="210">
        <v>0</v>
      </c>
      <c r="AB332" s="211" t="s">
        <v>16024</v>
      </c>
    </row>
    <row r="333" spans="1:28" s="210" customFormat="1" ht="40.5">
      <c r="A333" s="293" t="s">
        <v>736</v>
      </c>
      <c r="B333" s="166" t="s">
        <v>1088</v>
      </c>
      <c r="C333" s="170" t="s">
        <v>803</v>
      </c>
      <c r="D333" s="213"/>
      <c r="E333" s="166" t="s">
        <v>2321</v>
      </c>
      <c r="F333" s="166" t="s">
        <v>736</v>
      </c>
      <c r="G333" s="166" t="s">
        <v>12764</v>
      </c>
      <c r="H333" s="167">
        <v>0</v>
      </c>
      <c r="I333" s="168" t="s">
        <v>1688</v>
      </c>
      <c r="J333" s="168" t="s">
        <v>1688</v>
      </c>
      <c r="K333" s="207"/>
      <c r="L333" s="207"/>
      <c r="M333" s="207"/>
      <c r="N333" s="207"/>
      <c r="O333" s="207"/>
      <c r="P333" s="169"/>
      <c r="Q333" s="208"/>
      <c r="R333" s="166" t="s">
        <v>803</v>
      </c>
      <c r="S333" s="165" t="s">
        <v>12035</v>
      </c>
      <c r="T333" s="165" t="s">
        <v>3289</v>
      </c>
      <c r="U333" s="185"/>
      <c r="V333" s="209">
        <v>433</v>
      </c>
      <c r="X333" s="210">
        <v>0</v>
      </c>
      <c r="AB333" s="211" t="s">
        <v>15969</v>
      </c>
    </row>
    <row r="334" spans="1:28" s="210" customFormat="1" ht="27">
      <c r="A334" s="293" t="s">
        <v>738</v>
      </c>
      <c r="B334" s="166" t="s">
        <v>1088</v>
      </c>
      <c r="C334" s="170" t="s">
        <v>778</v>
      </c>
      <c r="D334" s="213"/>
      <c r="E334" s="166" t="s">
        <v>842</v>
      </c>
      <c r="F334" s="166" t="s">
        <v>738</v>
      </c>
      <c r="G334" s="166" t="s">
        <v>12764</v>
      </c>
      <c r="H334" s="167">
        <v>0</v>
      </c>
      <c r="I334" s="168" t="s">
        <v>1690</v>
      </c>
      <c r="J334" s="168" t="s">
        <v>9079</v>
      </c>
      <c r="K334" s="207"/>
      <c r="L334" s="207"/>
      <c r="M334" s="207"/>
      <c r="N334" s="207"/>
      <c r="O334" s="207"/>
      <c r="P334" s="169"/>
      <c r="Q334" s="208"/>
      <c r="R334" s="166" t="s">
        <v>778</v>
      </c>
      <c r="S334" s="165" t="s">
        <v>12184</v>
      </c>
      <c r="T334" s="165" t="s">
        <v>13070</v>
      </c>
      <c r="U334" s="185"/>
      <c r="V334" s="209">
        <v>442</v>
      </c>
      <c r="X334" s="210">
        <v>0</v>
      </c>
      <c r="AB334" s="211" t="s">
        <v>15970</v>
      </c>
    </row>
    <row r="335" spans="1:28" s="210" customFormat="1" ht="94.5">
      <c r="A335" s="293" t="s">
        <v>739</v>
      </c>
      <c r="B335" s="166" t="s">
        <v>1088</v>
      </c>
      <c r="C335" s="170" t="s">
        <v>2053</v>
      </c>
      <c r="D335" s="213"/>
      <c r="E335" s="166" t="s">
        <v>1058</v>
      </c>
      <c r="F335" s="166" t="s">
        <v>739</v>
      </c>
      <c r="G335" s="166" t="s">
        <v>12764</v>
      </c>
      <c r="H335" s="167">
        <v>0</v>
      </c>
      <c r="I335" s="168" t="s">
        <v>2336</v>
      </c>
      <c r="J335" s="168" t="s">
        <v>13126</v>
      </c>
      <c r="K335" s="207"/>
      <c r="L335" s="207"/>
      <c r="M335" s="207"/>
      <c r="N335" s="207"/>
      <c r="O335" s="207"/>
      <c r="P335" s="169"/>
      <c r="Q335" s="208"/>
      <c r="R335" s="166" t="s">
        <v>2053</v>
      </c>
      <c r="S335" s="165" t="s">
        <v>12054</v>
      </c>
      <c r="T335" s="165" t="s">
        <v>13027</v>
      </c>
      <c r="U335" s="185"/>
      <c r="V335" s="209">
        <v>448</v>
      </c>
      <c r="X335" s="210">
        <v>0</v>
      </c>
      <c r="AB335" s="211" t="s">
        <v>15971</v>
      </c>
    </row>
    <row r="336" spans="1:28" s="210" customFormat="1" ht="54">
      <c r="A336" s="293" t="s">
        <v>742</v>
      </c>
      <c r="B336" s="166" t="s">
        <v>1088</v>
      </c>
      <c r="C336" s="170" t="s">
        <v>1281</v>
      </c>
      <c r="D336" s="213"/>
      <c r="E336" s="166" t="s">
        <v>1058</v>
      </c>
      <c r="F336" s="166" t="s">
        <v>742</v>
      </c>
      <c r="G336" s="166" t="s">
        <v>12764</v>
      </c>
      <c r="H336" s="167">
        <v>0</v>
      </c>
      <c r="I336" s="168" t="s">
        <v>1694</v>
      </c>
      <c r="J336" s="168" t="s">
        <v>13101</v>
      </c>
      <c r="K336" s="207"/>
      <c r="L336" s="207"/>
      <c r="M336" s="207"/>
      <c r="N336" s="207"/>
      <c r="O336" s="207"/>
      <c r="P336" s="169"/>
      <c r="Q336" s="208"/>
      <c r="R336" s="166" t="s">
        <v>1281</v>
      </c>
      <c r="S336" s="165" t="s">
        <v>12054</v>
      </c>
      <c r="T336" s="165" t="s">
        <v>13002</v>
      </c>
      <c r="U336" s="185"/>
      <c r="V336" s="209">
        <v>414</v>
      </c>
      <c r="X336" s="210">
        <v>0</v>
      </c>
      <c r="AB336" s="211" t="s">
        <v>15968</v>
      </c>
    </row>
    <row r="337" spans="1:28" s="210" customFormat="1" ht="81">
      <c r="A337" s="293" t="s">
        <v>15890</v>
      </c>
      <c r="B337" s="166" t="s">
        <v>1088</v>
      </c>
      <c r="C337" s="170" t="s">
        <v>15891</v>
      </c>
      <c r="D337" s="213"/>
      <c r="E337" s="166" t="s">
        <v>1073</v>
      </c>
      <c r="F337" s="166" t="s">
        <v>15890</v>
      </c>
      <c r="G337" s="166" t="s">
        <v>12764</v>
      </c>
      <c r="H337" s="167">
        <v>0</v>
      </c>
      <c r="I337" s="168" t="s">
        <v>15892</v>
      </c>
      <c r="J337" s="168" t="s">
        <v>8321</v>
      </c>
      <c r="K337" s="207"/>
      <c r="L337" s="207"/>
      <c r="M337" s="207"/>
      <c r="N337" s="207"/>
      <c r="O337" s="207"/>
      <c r="P337" s="169"/>
      <c r="Q337" s="208"/>
      <c r="R337" s="166" t="s">
        <v>15891</v>
      </c>
      <c r="S337" s="165" t="s">
        <v>12164</v>
      </c>
      <c r="T337" s="165" t="s">
        <v>8320</v>
      </c>
      <c r="U337" s="185"/>
      <c r="V337" s="209">
        <v>474</v>
      </c>
      <c r="X337" s="210">
        <v>0</v>
      </c>
      <c r="AB337" s="211" t="s">
        <v>15972</v>
      </c>
    </row>
    <row r="338" spans="1:28" s="210" customFormat="1" ht="54">
      <c r="A338" s="293" t="s">
        <v>1699</v>
      </c>
      <c r="B338" s="166" t="s">
        <v>1088</v>
      </c>
      <c r="C338" s="170" t="s">
        <v>2057</v>
      </c>
      <c r="D338" s="213"/>
      <c r="E338" s="166" t="s">
        <v>2323</v>
      </c>
      <c r="F338" s="166" t="s">
        <v>1699</v>
      </c>
      <c r="G338" s="166" t="s">
        <v>12764</v>
      </c>
      <c r="H338" s="167">
        <v>0</v>
      </c>
      <c r="I338" s="168" t="s">
        <v>1700</v>
      </c>
      <c r="J338" s="168" t="s">
        <v>1575</v>
      </c>
      <c r="K338" s="207"/>
      <c r="L338" s="207"/>
      <c r="M338" s="207"/>
      <c r="N338" s="207"/>
      <c r="O338" s="207"/>
      <c r="P338" s="169"/>
      <c r="Q338" s="208"/>
      <c r="R338" s="166" t="s">
        <v>2057</v>
      </c>
      <c r="S338" s="165" t="s">
        <v>12238</v>
      </c>
      <c r="T338" s="165" t="s">
        <v>11457</v>
      </c>
      <c r="U338" s="185"/>
      <c r="V338" s="209">
        <v>479</v>
      </c>
      <c r="X338" s="210">
        <v>0</v>
      </c>
      <c r="AB338" s="211" t="s">
        <v>15999</v>
      </c>
    </row>
    <row r="339" spans="1:28" s="210" customFormat="1" ht="54">
      <c r="A339" s="293" t="s">
        <v>743</v>
      </c>
      <c r="B339" s="166" t="s">
        <v>1088</v>
      </c>
      <c r="C339" s="170" t="s">
        <v>11981</v>
      </c>
      <c r="D339" s="213"/>
      <c r="E339" s="166" t="s">
        <v>1054</v>
      </c>
      <c r="F339" s="166" t="s">
        <v>743</v>
      </c>
      <c r="G339" s="166" t="s">
        <v>12764</v>
      </c>
      <c r="H339" s="167">
        <v>0</v>
      </c>
      <c r="I339" s="168" t="s">
        <v>15916</v>
      </c>
      <c r="J339" s="168" t="s">
        <v>1610</v>
      </c>
      <c r="K339" s="207"/>
      <c r="L339" s="207"/>
      <c r="M339" s="207"/>
      <c r="N339" s="207"/>
      <c r="O339" s="207"/>
      <c r="P339" s="169"/>
      <c r="Q339" s="208"/>
      <c r="R339" s="166" t="s">
        <v>11981</v>
      </c>
      <c r="S339" s="165" t="s">
        <v>12037</v>
      </c>
      <c r="T339" s="165" t="s">
        <v>3340</v>
      </c>
      <c r="U339" s="185"/>
      <c r="V339" s="209">
        <v>482</v>
      </c>
      <c r="X339" s="210">
        <v>0</v>
      </c>
      <c r="AB339" s="211" t="s">
        <v>15958</v>
      </c>
    </row>
    <row r="340" spans="1:28" s="210" customFormat="1" ht="27">
      <c r="A340" s="293" t="s">
        <v>744</v>
      </c>
      <c r="B340" s="166" t="s">
        <v>1088</v>
      </c>
      <c r="C340" s="170" t="s">
        <v>992</v>
      </c>
      <c r="D340" s="213"/>
      <c r="E340" s="166" t="s">
        <v>840</v>
      </c>
      <c r="F340" s="166" t="s">
        <v>744</v>
      </c>
      <c r="G340" s="166" t="s">
        <v>12764</v>
      </c>
      <c r="H340" s="167">
        <v>0</v>
      </c>
      <c r="I340" s="168" t="s">
        <v>1702</v>
      </c>
      <c r="J340" s="168" t="s">
        <v>8699</v>
      </c>
      <c r="K340" s="207"/>
      <c r="L340" s="207"/>
      <c r="M340" s="207"/>
      <c r="N340" s="207"/>
      <c r="O340" s="207"/>
      <c r="P340" s="169"/>
      <c r="Q340" s="208"/>
      <c r="R340" s="166" t="s">
        <v>992</v>
      </c>
      <c r="S340" s="165" t="s">
        <v>12179</v>
      </c>
      <c r="T340" s="165" t="s">
        <v>8698</v>
      </c>
      <c r="U340" s="185"/>
      <c r="V340" s="209">
        <v>487</v>
      </c>
      <c r="X340" s="210">
        <v>0</v>
      </c>
      <c r="AB340" s="211" t="s">
        <v>15974</v>
      </c>
    </row>
    <row r="341" spans="1:28" s="210" customFormat="1" ht="81">
      <c r="A341" s="293" t="s">
        <v>745</v>
      </c>
      <c r="B341" s="166" t="s">
        <v>1088</v>
      </c>
      <c r="C341" s="170" t="s">
        <v>1120</v>
      </c>
      <c r="D341" s="213"/>
      <c r="E341" s="166" t="s">
        <v>1066</v>
      </c>
      <c r="F341" s="166" t="s">
        <v>745</v>
      </c>
      <c r="G341" s="166" t="s">
        <v>12764</v>
      </c>
      <c r="H341" s="167">
        <v>0</v>
      </c>
      <c r="I341" s="168" t="s">
        <v>15195</v>
      </c>
      <c r="J341" s="168" t="s">
        <v>1506</v>
      </c>
      <c r="K341" s="207"/>
      <c r="L341" s="207"/>
      <c r="M341" s="207"/>
      <c r="N341" s="207"/>
      <c r="O341" s="207"/>
      <c r="P341" s="169"/>
      <c r="Q341" s="208"/>
      <c r="R341" s="166" t="s">
        <v>1120</v>
      </c>
      <c r="S341" s="165" t="s">
        <v>12120</v>
      </c>
      <c r="T341" s="165" t="s">
        <v>6496</v>
      </c>
      <c r="U341" s="185"/>
      <c r="V341" s="209">
        <v>488</v>
      </c>
      <c r="X341" s="210">
        <v>0</v>
      </c>
      <c r="AB341" s="211" t="s">
        <v>16025</v>
      </c>
    </row>
    <row r="342" spans="1:28" s="210" customFormat="1" ht="67.5">
      <c r="A342" s="165" t="s">
        <v>1705</v>
      </c>
      <c r="B342" s="166" t="s">
        <v>1088</v>
      </c>
      <c r="C342" s="170" t="s">
        <v>12706</v>
      </c>
      <c r="D342" s="213"/>
      <c r="E342" s="166" t="s">
        <v>1058</v>
      </c>
      <c r="F342" s="166" t="s">
        <v>1705</v>
      </c>
      <c r="G342" s="166" t="s">
        <v>12764</v>
      </c>
      <c r="H342" s="167">
        <v>0</v>
      </c>
      <c r="I342" s="168" t="s">
        <v>1692</v>
      </c>
      <c r="J342" s="168" t="s">
        <v>13117</v>
      </c>
      <c r="K342" s="207"/>
      <c r="L342" s="207"/>
      <c r="M342" s="207"/>
      <c r="N342" s="207"/>
      <c r="O342" s="207"/>
      <c r="P342" s="169"/>
      <c r="Q342" s="208"/>
      <c r="R342" s="166" t="s">
        <v>12706</v>
      </c>
      <c r="S342" s="165" t="s">
        <v>12054</v>
      </c>
      <c r="T342" s="165" t="s">
        <v>13018</v>
      </c>
      <c r="U342" s="185"/>
      <c r="V342" s="209">
        <v>464</v>
      </c>
      <c r="X342" s="210">
        <v>0</v>
      </c>
      <c r="AB342" s="211" t="s">
        <v>15998</v>
      </c>
    </row>
    <row r="343" spans="1:28" s="210" customFormat="1" ht="81">
      <c r="A343" s="165" t="s">
        <v>747</v>
      </c>
      <c r="B343" s="166" t="s">
        <v>1088</v>
      </c>
      <c r="C343" s="170" t="s">
        <v>746</v>
      </c>
      <c r="D343" s="213"/>
      <c r="E343" s="166" t="s">
        <v>848</v>
      </c>
      <c r="F343" s="166" t="s">
        <v>747</v>
      </c>
      <c r="G343" s="166" t="s">
        <v>12764</v>
      </c>
      <c r="H343" s="167">
        <v>0</v>
      </c>
      <c r="I343" s="168" t="s">
        <v>2233</v>
      </c>
      <c r="J343" s="168" t="s">
        <v>10585</v>
      </c>
      <c r="K343" s="207"/>
      <c r="L343" s="207"/>
      <c r="M343" s="207"/>
      <c r="N343" s="207"/>
      <c r="O343" s="207"/>
      <c r="P343" s="169"/>
      <c r="Q343" s="208"/>
      <c r="R343" s="166" t="s">
        <v>746</v>
      </c>
      <c r="S343" s="165" t="s">
        <v>12223</v>
      </c>
      <c r="T343" s="165" t="s">
        <v>10584</v>
      </c>
      <c r="U343" s="185"/>
      <c r="V343" s="209">
        <v>496</v>
      </c>
      <c r="X343" s="210">
        <v>0</v>
      </c>
      <c r="AB343" s="211" t="s">
        <v>16026</v>
      </c>
    </row>
    <row r="344" spans="1:28" s="210" customFormat="1" ht="54">
      <c r="A344" s="165" t="s">
        <v>748</v>
      </c>
      <c r="B344" s="166" t="s">
        <v>1088</v>
      </c>
      <c r="C344" s="170" t="s">
        <v>13290</v>
      </c>
      <c r="D344" s="213"/>
      <c r="E344" s="166" t="s">
        <v>2321</v>
      </c>
      <c r="F344" s="166" t="s">
        <v>748</v>
      </c>
      <c r="G344" s="166" t="s">
        <v>12764</v>
      </c>
      <c r="H344" s="167">
        <v>0</v>
      </c>
      <c r="I344" s="168" t="s">
        <v>1688</v>
      </c>
      <c r="J344" s="168" t="s">
        <v>1688</v>
      </c>
      <c r="K344" s="207"/>
      <c r="L344" s="207"/>
      <c r="M344" s="207"/>
      <c r="N344" s="207"/>
      <c r="O344" s="207"/>
      <c r="P344" s="169"/>
      <c r="Q344" s="208"/>
      <c r="R344" s="166" t="s">
        <v>13290</v>
      </c>
      <c r="S344" s="165" t="s">
        <v>12035</v>
      </c>
      <c r="T344" s="165" t="s">
        <v>3289</v>
      </c>
      <c r="U344" s="185"/>
      <c r="V344" s="209">
        <v>499</v>
      </c>
      <c r="X344" s="210">
        <v>0</v>
      </c>
      <c r="AB344" s="211" t="s">
        <v>15959</v>
      </c>
    </row>
    <row r="345" spans="1:28" s="210" customFormat="1" ht="67.5">
      <c r="A345" s="165" t="s">
        <v>15458</v>
      </c>
      <c r="B345" s="166" t="s">
        <v>1088</v>
      </c>
      <c r="C345" s="170" t="s">
        <v>15457</v>
      </c>
      <c r="D345" s="213"/>
      <c r="E345" s="166" t="s">
        <v>1063</v>
      </c>
      <c r="F345" s="166" t="s">
        <v>15458</v>
      </c>
      <c r="G345" s="166" t="s">
        <v>12764</v>
      </c>
      <c r="H345" s="167">
        <v>0</v>
      </c>
      <c r="I345" s="168" t="s">
        <v>1686</v>
      </c>
      <c r="J345" s="168" t="s">
        <v>12398</v>
      </c>
      <c r="K345" s="207"/>
      <c r="L345" s="207"/>
      <c r="M345" s="207"/>
      <c r="N345" s="207"/>
      <c r="O345" s="207"/>
      <c r="P345" s="169"/>
      <c r="Q345" s="208"/>
      <c r="R345" s="166" t="s">
        <v>15457</v>
      </c>
      <c r="S345" s="165" t="s">
        <v>12107</v>
      </c>
      <c r="T345" s="165" t="s">
        <v>5882</v>
      </c>
      <c r="U345" s="185"/>
      <c r="V345" s="209">
        <v>504</v>
      </c>
      <c r="X345" s="210">
        <v>0</v>
      </c>
      <c r="AB345" s="211" t="s">
        <v>16001</v>
      </c>
    </row>
    <row r="346" spans="1:28" s="210" customFormat="1" ht="54">
      <c r="A346" s="165" t="s">
        <v>15917</v>
      </c>
      <c r="B346" s="166" t="s">
        <v>1088</v>
      </c>
      <c r="C346" s="170" t="s">
        <v>15918</v>
      </c>
      <c r="D346" s="213"/>
      <c r="E346" s="166" t="s">
        <v>1063</v>
      </c>
      <c r="F346" s="166" t="s">
        <v>15917</v>
      </c>
      <c r="G346" s="166" t="s">
        <v>12764</v>
      </c>
      <c r="H346" s="167">
        <v>0</v>
      </c>
      <c r="I346" s="168" t="s">
        <v>15919</v>
      </c>
      <c r="J346" s="168" t="s">
        <v>12398</v>
      </c>
      <c r="K346" s="207"/>
      <c r="L346" s="207"/>
      <c r="M346" s="207"/>
      <c r="N346" s="207"/>
      <c r="O346" s="207"/>
      <c r="P346" s="169"/>
      <c r="Q346" s="208"/>
      <c r="R346" s="166" t="s">
        <v>15918</v>
      </c>
      <c r="S346" s="165" t="s">
        <v>12107</v>
      </c>
      <c r="T346" s="165" t="s">
        <v>5882</v>
      </c>
      <c r="U346" s="185"/>
      <c r="V346" s="209">
        <v>506</v>
      </c>
      <c r="X346" s="210">
        <v>0</v>
      </c>
      <c r="AB346" s="211" t="s">
        <v>16027</v>
      </c>
    </row>
    <row r="347" spans="1:28" s="210" customFormat="1" ht="67.5">
      <c r="A347" s="165" t="s">
        <v>15893</v>
      </c>
      <c r="B347" s="166" t="s">
        <v>1088</v>
      </c>
      <c r="C347" s="170" t="s">
        <v>15894</v>
      </c>
      <c r="D347" s="213"/>
      <c r="E347" s="166" t="s">
        <v>1063</v>
      </c>
      <c r="F347" s="166" t="s">
        <v>15893</v>
      </c>
      <c r="G347" s="166" t="s">
        <v>12764</v>
      </c>
      <c r="H347" s="167">
        <v>0</v>
      </c>
      <c r="I347" s="168" t="s">
        <v>15895</v>
      </c>
      <c r="J347" s="168" t="s">
        <v>12398</v>
      </c>
      <c r="K347" s="207"/>
      <c r="L347" s="207"/>
      <c r="M347" s="207"/>
      <c r="N347" s="207"/>
      <c r="O347" s="207"/>
      <c r="P347" s="169"/>
      <c r="Q347" s="208"/>
      <c r="R347" s="166" t="s">
        <v>15894</v>
      </c>
      <c r="S347" s="165" t="s">
        <v>12107</v>
      </c>
      <c r="T347" s="165" t="s">
        <v>5882</v>
      </c>
      <c r="U347" s="185"/>
      <c r="V347" s="209">
        <v>507</v>
      </c>
      <c r="X347" s="210">
        <v>0</v>
      </c>
      <c r="AB347" s="211" t="s">
        <v>16028</v>
      </c>
    </row>
    <row r="348" spans="1:28" s="210" customFormat="1" ht="40.5">
      <c r="A348" s="165" t="s">
        <v>15899</v>
      </c>
      <c r="B348" s="166" t="s">
        <v>1088</v>
      </c>
      <c r="C348" s="170" t="s">
        <v>15900</v>
      </c>
      <c r="D348" s="213"/>
      <c r="E348" s="166" t="s">
        <v>1063</v>
      </c>
      <c r="F348" s="166" t="s">
        <v>15899</v>
      </c>
      <c r="G348" s="166" t="s">
        <v>12764</v>
      </c>
      <c r="H348" s="167">
        <v>0</v>
      </c>
      <c r="I348" s="168" t="s">
        <v>14554</v>
      </c>
      <c r="J348" s="168" t="s">
        <v>12398</v>
      </c>
      <c r="K348" s="207"/>
      <c r="L348" s="207"/>
      <c r="M348" s="207"/>
      <c r="N348" s="207"/>
      <c r="O348" s="207"/>
      <c r="P348" s="169"/>
      <c r="Q348" s="208"/>
      <c r="R348" s="166" t="s">
        <v>15900</v>
      </c>
      <c r="S348" s="165" t="s">
        <v>12107</v>
      </c>
      <c r="T348" s="165" t="s">
        <v>5882</v>
      </c>
      <c r="U348" s="185"/>
      <c r="V348" s="209">
        <v>512</v>
      </c>
      <c r="X348" s="210">
        <v>0</v>
      </c>
      <c r="AB348" s="211" t="s">
        <v>16029</v>
      </c>
    </row>
    <row r="349" spans="1:28" s="210" customFormat="1" ht="54">
      <c r="A349" s="165" t="s">
        <v>749</v>
      </c>
      <c r="B349" s="166" t="s">
        <v>1088</v>
      </c>
      <c r="C349" s="170" t="s">
        <v>607</v>
      </c>
      <c r="D349" s="213"/>
      <c r="E349" s="166" t="s">
        <v>1063</v>
      </c>
      <c r="F349" s="166" t="s">
        <v>749</v>
      </c>
      <c r="G349" s="166" t="s">
        <v>12764</v>
      </c>
      <c r="H349" s="167">
        <v>0</v>
      </c>
      <c r="I349" s="168" t="s">
        <v>1686</v>
      </c>
      <c r="J349" s="168" t="s">
        <v>12398</v>
      </c>
      <c r="K349" s="207"/>
      <c r="L349" s="207"/>
      <c r="M349" s="207"/>
      <c r="N349" s="207"/>
      <c r="O349" s="207"/>
      <c r="P349" s="169"/>
      <c r="Q349" s="208"/>
      <c r="R349" s="166" t="s">
        <v>607</v>
      </c>
      <c r="S349" s="165" t="s">
        <v>12107</v>
      </c>
      <c r="T349" s="165" t="s">
        <v>5882</v>
      </c>
      <c r="U349" s="185"/>
      <c r="V349" s="209">
        <v>518</v>
      </c>
      <c r="X349" s="210">
        <v>0</v>
      </c>
      <c r="AB349" s="211" t="s">
        <v>15980</v>
      </c>
    </row>
    <row r="350" spans="1:28" s="210" customFormat="1" ht="54">
      <c r="A350" s="165" t="s">
        <v>15253</v>
      </c>
      <c r="B350" s="166" t="s">
        <v>1088</v>
      </c>
      <c r="C350" s="170" t="s">
        <v>15252</v>
      </c>
      <c r="D350" s="213"/>
      <c r="E350" s="166" t="s">
        <v>1063</v>
      </c>
      <c r="F350" s="166" t="s">
        <v>15253</v>
      </c>
      <c r="G350" s="166" t="s">
        <v>12764</v>
      </c>
      <c r="H350" s="167">
        <v>0</v>
      </c>
      <c r="I350" s="168" t="s">
        <v>14554</v>
      </c>
      <c r="J350" s="168" t="s">
        <v>12398</v>
      </c>
      <c r="K350" s="207"/>
      <c r="L350" s="207"/>
      <c r="M350" s="207"/>
      <c r="N350" s="207"/>
      <c r="O350" s="207"/>
      <c r="P350" s="169"/>
      <c r="Q350" s="208"/>
      <c r="R350" s="166" t="s">
        <v>15252</v>
      </c>
      <c r="S350" s="165" t="s">
        <v>12107</v>
      </c>
      <c r="T350" s="165" t="s">
        <v>5882</v>
      </c>
      <c r="U350" s="185"/>
      <c r="V350" s="209">
        <v>522</v>
      </c>
      <c r="X350" s="210">
        <v>0</v>
      </c>
      <c r="AB350" s="211" t="s">
        <v>15981</v>
      </c>
    </row>
    <row r="351" spans="1:28" s="210" customFormat="1" ht="54">
      <c r="A351" s="165" t="s">
        <v>15901</v>
      </c>
      <c r="B351" s="166" t="s">
        <v>1088</v>
      </c>
      <c r="C351" s="170" t="s">
        <v>15902</v>
      </c>
      <c r="D351" s="213"/>
      <c r="E351" s="166" t="s">
        <v>1063</v>
      </c>
      <c r="F351" s="166" t="s">
        <v>15901</v>
      </c>
      <c r="G351" s="166" t="s">
        <v>12764</v>
      </c>
      <c r="H351" s="167">
        <v>0</v>
      </c>
      <c r="I351" s="168" t="s">
        <v>1686</v>
      </c>
      <c r="J351" s="168" t="s">
        <v>12398</v>
      </c>
      <c r="K351" s="207"/>
      <c r="L351" s="207"/>
      <c r="M351" s="207"/>
      <c r="N351" s="207"/>
      <c r="O351" s="207"/>
      <c r="P351" s="169"/>
      <c r="Q351" s="208"/>
      <c r="R351" s="166" t="s">
        <v>15902</v>
      </c>
      <c r="S351" s="165" t="s">
        <v>12107</v>
      </c>
      <c r="T351" s="165" t="s">
        <v>5882</v>
      </c>
      <c r="U351" s="185"/>
      <c r="V351" s="209">
        <v>526</v>
      </c>
      <c r="X351" s="210">
        <v>0</v>
      </c>
      <c r="AB351" s="211" t="s">
        <v>15976</v>
      </c>
    </row>
    <row r="352" spans="1:28" s="210" customFormat="1" ht="67.5">
      <c r="A352" s="165" t="s">
        <v>15920</v>
      </c>
      <c r="B352" s="166" t="s">
        <v>1088</v>
      </c>
      <c r="C352" s="170" t="s">
        <v>15921</v>
      </c>
      <c r="D352" s="213"/>
      <c r="E352" s="166" t="s">
        <v>1063</v>
      </c>
      <c r="F352" s="166" t="s">
        <v>15920</v>
      </c>
      <c r="G352" s="166" t="s">
        <v>12764</v>
      </c>
      <c r="H352" s="167">
        <v>0</v>
      </c>
      <c r="I352" s="168" t="s">
        <v>14554</v>
      </c>
      <c r="J352" s="168" t="s">
        <v>12398</v>
      </c>
      <c r="K352" s="207"/>
      <c r="L352" s="207"/>
      <c r="M352" s="207"/>
      <c r="N352" s="207"/>
      <c r="O352" s="207"/>
      <c r="P352" s="169"/>
      <c r="Q352" s="208"/>
      <c r="R352" s="166" t="s">
        <v>15921</v>
      </c>
      <c r="S352" s="165" t="s">
        <v>12107</v>
      </c>
      <c r="T352" s="165" t="s">
        <v>5882</v>
      </c>
      <c r="U352" s="185"/>
      <c r="V352" s="209">
        <v>527</v>
      </c>
      <c r="X352" s="210">
        <v>0</v>
      </c>
      <c r="AB352" s="211" t="s">
        <v>16030</v>
      </c>
    </row>
    <row r="353" spans="1:28" s="210" customFormat="1" ht="54">
      <c r="A353" s="165" t="s">
        <v>15922</v>
      </c>
      <c r="B353" s="166" t="s">
        <v>1088</v>
      </c>
      <c r="C353" s="170" t="s">
        <v>15923</v>
      </c>
      <c r="D353" s="213"/>
      <c r="E353" s="166" t="s">
        <v>1063</v>
      </c>
      <c r="F353" s="166" t="s">
        <v>15922</v>
      </c>
      <c r="G353" s="166" t="s">
        <v>12764</v>
      </c>
      <c r="H353" s="167">
        <v>0</v>
      </c>
      <c r="I353" s="168" t="s">
        <v>14554</v>
      </c>
      <c r="J353" s="168" t="s">
        <v>12398</v>
      </c>
      <c r="K353" s="207"/>
      <c r="L353" s="207"/>
      <c r="M353" s="207"/>
      <c r="N353" s="207"/>
      <c r="O353" s="207"/>
      <c r="P353" s="169"/>
      <c r="Q353" s="208"/>
      <c r="R353" s="166" t="s">
        <v>15923</v>
      </c>
      <c r="S353" s="165" t="s">
        <v>12107</v>
      </c>
      <c r="T353" s="165" t="s">
        <v>5882</v>
      </c>
      <c r="U353" s="185"/>
      <c r="V353" s="209">
        <v>528</v>
      </c>
      <c r="X353" s="210">
        <v>0</v>
      </c>
      <c r="AB353" s="211" t="s">
        <v>16031</v>
      </c>
    </row>
    <row r="354" spans="1:28" s="210" customFormat="1" ht="54">
      <c r="A354" s="165" t="s">
        <v>767</v>
      </c>
      <c r="B354" s="166" t="s">
        <v>1088</v>
      </c>
      <c r="C354" s="170" t="s">
        <v>13289</v>
      </c>
      <c r="D354" s="213"/>
      <c r="E354" s="166" t="s">
        <v>1063</v>
      </c>
      <c r="F354" s="166" t="s">
        <v>767</v>
      </c>
      <c r="G354" s="166" t="s">
        <v>12764</v>
      </c>
      <c r="H354" s="167">
        <v>0</v>
      </c>
      <c r="I354" s="168" t="s">
        <v>1708</v>
      </c>
      <c r="J354" s="168" t="s">
        <v>5897</v>
      </c>
      <c r="K354" s="207"/>
      <c r="L354" s="207"/>
      <c r="M354" s="207"/>
      <c r="N354" s="207"/>
      <c r="O354" s="207"/>
      <c r="P354" s="169"/>
      <c r="Q354" s="208"/>
      <c r="R354" s="166" t="s">
        <v>13289</v>
      </c>
      <c r="S354" s="165" t="s">
        <v>12107</v>
      </c>
      <c r="T354" s="165" t="s">
        <v>5896</v>
      </c>
      <c r="U354" s="185"/>
      <c r="V354" s="209">
        <v>532</v>
      </c>
      <c r="X354" s="210">
        <v>0</v>
      </c>
      <c r="AB354" s="211" t="s">
        <v>15966</v>
      </c>
    </row>
    <row r="355" spans="1:28" s="210" customFormat="1" ht="54">
      <c r="A355" s="165" t="s">
        <v>750</v>
      </c>
      <c r="B355" s="166" t="s">
        <v>1088</v>
      </c>
      <c r="C355" s="170" t="s">
        <v>13288</v>
      </c>
      <c r="D355" s="213"/>
      <c r="E355" s="166" t="s">
        <v>1063</v>
      </c>
      <c r="F355" s="166" t="s">
        <v>750</v>
      </c>
      <c r="G355" s="166" t="s">
        <v>12764</v>
      </c>
      <c r="H355" s="167">
        <v>0</v>
      </c>
      <c r="I355" s="168" t="s">
        <v>1710</v>
      </c>
      <c r="J355" s="168" t="s">
        <v>12398</v>
      </c>
      <c r="K355" s="207"/>
      <c r="L355" s="207"/>
      <c r="M355" s="207"/>
      <c r="N355" s="207"/>
      <c r="O355" s="207"/>
      <c r="P355" s="169"/>
      <c r="Q355" s="208"/>
      <c r="R355" s="166" t="s">
        <v>13288</v>
      </c>
      <c r="S355" s="165" t="s">
        <v>12107</v>
      </c>
      <c r="T355" s="165" t="s">
        <v>5882</v>
      </c>
      <c r="U355" s="185"/>
      <c r="V355" s="209">
        <v>533</v>
      </c>
      <c r="X355" s="210">
        <v>0</v>
      </c>
      <c r="AB355" s="211" t="s">
        <v>15965</v>
      </c>
    </row>
    <row r="356" spans="1:28" s="210" customFormat="1" ht="54">
      <c r="A356" s="165" t="s">
        <v>15924</v>
      </c>
      <c r="B356" s="166" t="s">
        <v>1088</v>
      </c>
      <c r="C356" s="170" t="s">
        <v>15925</v>
      </c>
      <c r="D356" s="213"/>
      <c r="E356" s="166" t="s">
        <v>1063</v>
      </c>
      <c r="F356" s="166" t="s">
        <v>15924</v>
      </c>
      <c r="G356" s="166" t="s">
        <v>12764</v>
      </c>
      <c r="H356" s="167">
        <v>0</v>
      </c>
      <c r="I356" s="168" t="s">
        <v>15926</v>
      </c>
      <c r="J356" s="168" t="s">
        <v>12398</v>
      </c>
      <c r="K356" s="207"/>
      <c r="L356" s="207"/>
      <c r="M356" s="207"/>
      <c r="N356" s="207"/>
      <c r="O356" s="207"/>
      <c r="P356" s="169"/>
      <c r="Q356" s="208"/>
      <c r="R356" s="166" t="s">
        <v>15925</v>
      </c>
      <c r="S356" s="165" t="s">
        <v>12107</v>
      </c>
      <c r="T356" s="165" t="s">
        <v>5882</v>
      </c>
      <c r="U356" s="185"/>
      <c r="V356" s="209">
        <v>531</v>
      </c>
      <c r="X356" s="210">
        <v>0</v>
      </c>
      <c r="AB356" s="211" t="s">
        <v>16032</v>
      </c>
    </row>
    <row r="357" spans="1:28" s="210" customFormat="1" ht="54">
      <c r="A357" s="165" t="s">
        <v>15927</v>
      </c>
      <c r="B357" s="166" t="s">
        <v>1088</v>
      </c>
      <c r="C357" s="170" t="s">
        <v>15928</v>
      </c>
      <c r="D357" s="213"/>
      <c r="E357" s="166" t="s">
        <v>1063</v>
      </c>
      <c r="F357" s="166" t="s">
        <v>15927</v>
      </c>
      <c r="G357" s="166" t="s">
        <v>12764</v>
      </c>
      <c r="H357" s="167">
        <v>0</v>
      </c>
      <c r="I357" s="168" t="s">
        <v>14554</v>
      </c>
      <c r="J357" s="168" t="s">
        <v>12398</v>
      </c>
      <c r="K357" s="207"/>
      <c r="L357" s="207"/>
      <c r="M357" s="207"/>
      <c r="N357" s="207"/>
      <c r="O357" s="207"/>
      <c r="P357" s="169"/>
      <c r="Q357" s="208"/>
      <c r="R357" s="166" t="s">
        <v>15928</v>
      </c>
      <c r="S357" s="165" t="s">
        <v>12107</v>
      </c>
      <c r="T357" s="165" t="s">
        <v>5882</v>
      </c>
      <c r="U357" s="185"/>
      <c r="V357" s="209">
        <v>534</v>
      </c>
      <c r="X357" s="210">
        <v>0</v>
      </c>
      <c r="AB357" s="211" t="s">
        <v>16033</v>
      </c>
    </row>
    <row r="358" spans="1:28" s="210" customFormat="1" ht="40.5">
      <c r="A358" s="165" t="s">
        <v>15929</v>
      </c>
      <c r="B358" s="166" t="s">
        <v>1088</v>
      </c>
      <c r="C358" s="170" t="s">
        <v>15930</v>
      </c>
      <c r="D358" s="213"/>
      <c r="E358" s="166" t="s">
        <v>1063</v>
      </c>
      <c r="F358" s="166" t="s">
        <v>15929</v>
      </c>
      <c r="G358" s="166" t="s">
        <v>12764</v>
      </c>
      <c r="H358" s="167">
        <v>0</v>
      </c>
      <c r="I358" s="168" t="s">
        <v>15931</v>
      </c>
      <c r="J358" s="168" t="s">
        <v>12398</v>
      </c>
      <c r="K358" s="207"/>
      <c r="L358" s="207"/>
      <c r="M358" s="207"/>
      <c r="N358" s="207"/>
      <c r="O358" s="207"/>
      <c r="P358" s="169"/>
      <c r="Q358" s="208"/>
      <c r="R358" s="166" t="s">
        <v>15930</v>
      </c>
      <c r="S358" s="165" t="s">
        <v>12107</v>
      </c>
      <c r="T358" s="165" t="s">
        <v>5882</v>
      </c>
      <c r="U358" s="185"/>
      <c r="V358" s="209">
        <v>536</v>
      </c>
      <c r="X358" s="210">
        <v>0</v>
      </c>
      <c r="AB358" s="211" t="s">
        <v>16034</v>
      </c>
    </row>
    <row r="359" spans="1:28" s="210" customFormat="1" ht="27">
      <c r="A359" s="165" t="s">
        <v>752</v>
      </c>
      <c r="B359" s="166" t="s">
        <v>1088</v>
      </c>
      <c r="C359" s="170" t="s">
        <v>751</v>
      </c>
      <c r="D359" s="213"/>
      <c r="E359" s="166" t="s">
        <v>2322</v>
      </c>
      <c r="F359" s="166" t="s">
        <v>752</v>
      </c>
      <c r="G359" s="166" t="s">
        <v>12764</v>
      </c>
      <c r="H359" s="167">
        <v>0</v>
      </c>
      <c r="I359" s="168" t="s">
        <v>13312</v>
      </c>
      <c r="J359" s="168" t="s">
        <v>1630</v>
      </c>
      <c r="K359" s="207"/>
      <c r="L359" s="207"/>
      <c r="M359" s="207"/>
      <c r="N359" s="207"/>
      <c r="O359" s="207"/>
      <c r="P359" s="169"/>
      <c r="Q359" s="208"/>
      <c r="R359" s="166" t="s">
        <v>751</v>
      </c>
      <c r="S359" s="165" t="s">
        <v>12233</v>
      </c>
      <c r="T359" s="165" t="s">
        <v>11072</v>
      </c>
      <c r="U359" s="185"/>
      <c r="V359" s="209">
        <v>541</v>
      </c>
      <c r="X359" s="210">
        <v>0</v>
      </c>
      <c r="AB359" s="211" t="s">
        <v>16002</v>
      </c>
    </row>
    <row r="360" spans="1:28" s="210" customFormat="1" ht="27">
      <c r="A360" s="165" t="s">
        <v>753</v>
      </c>
      <c r="B360" s="166" t="s">
        <v>1088</v>
      </c>
      <c r="C360" s="170" t="s">
        <v>989</v>
      </c>
      <c r="D360" s="213"/>
      <c r="E360" s="166" t="s">
        <v>848</v>
      </c>
      <c r="F360" s="166" t="s">
        <v>753</v>
      </c>
      <c r="G360" s="166" t="s">
        <v>12764</v>
      </c>
      <c r="H360" s="167">
        <v>0</v>
      </c>
      <c r="I360" s="168" t="s">
        <v>1711</v>
      </c>
      <c r="J360" s="168" t="s">
        <v>1712</v>
      </c>
      <c r="K360" s="207"/>
      <c r="L360" s="207"/>
      <c r="M360" s="207"/>
      <c r="N360" s="207"/>
      <c r="O360" s="207"/>
      <c r="P360" s="169"/>
      <c r="Q360" s="208"/>
      <c r="R360" s="166" t="s">
        <v>989</v>
      </c>
      <c r="S360" s="165" t="s">
        <v>12223</v>
      </c>
      <c r="T360" s="165" t="s">
        <v>10711</v>
      </c>
      <c r="U360" s="185"/>
      <c r="V360" s="209">
        <v>547</v>
      </c>
      <c r="X360" s="210">
        <v>0</v>
      </c>
      <c r="AB360" s="211" t="s">
        <v>15977</v>
      </c>
    </row>
    <row r="361" spans="1:28" s="210" customFormat="1" ht="81">
      <c r="A361" s="165" t="s">
        <v>754</v>
      </c>
      <c r="B361" s="166" t="s">
        <v>1088</v>
      </c>
      <c r="C361" s="170" t="s">
        <v>2422</v>
      </c>
      <c r="D361" s="213"/>
      <c r="E361" s="166" t="s">
        <v>1054</v>
      </c>
      <c r="F361" s="166" t="s">
        <v>754</v>
      </c>
      <c r="G361" s="166" t="s">
        <v>12764</v>
      </c>
      <c r="H361" s="167">
        <v>0</v>
      </c>
      <c r="I361" s="168" t="s">
        <v>1685</v>
      </c>
      <c r="J361" s="168" t="s">
        <v>1689</v>
      </c>
      <c r="K361" s="207"/>
      <c r="L361" s="207"/>
      <c r="M361" s="207"/>
      <c r="N361" s="207"/>
      <c r="O361" s="207"/>
      <c r="P361" s="169"/>
      <c r="Q361" s="208"/>
      <c r="R361" s="166" t="s">
        <v>2422</v>
      </c>
      <c r="S361" s="165" t="s">
        <v>12037</v>
      </c>
      <c r="T361" s="165" t="s">
        <v>3337</v>
      </c>
      <c r="U361" s="185"/>
      <c r="V361" s="209">
        <v>556</v>
      </c>
      <c r="X361" s="210">
        <v>0</v>
      </c>
      <c r="AB361" s="211" t="s">
        <v>15992</v>
      </c>
    </row>
    <row r="362" spans="1:28" s="210" customFormat="1" ht="94.5">
      <c r="A362" s="165" t="s">
        <v>755</v>
      </c>
      <c r="B362" s="166" t="s">
        <v>1088</v>
      </c>
      <c r="C362" s="170" t="s">
        <v>2073</v>
      </c>
      <c r="D362" s="213"/>
      <c r="E362" s="166" t="s">
        <v>1058</v>
      </c>
      <c r="F362" s="166" t="s">
        <v>755</v>
      </c>
      <c r="G362" s="166" t="s">
        <v>12764</v>
      </c>
      <c r="H362" s="167">
        <v>0</v>
      </c>
      <c r="I362" s="168" t="s">
        <v>2336</v>
      </c>
      <c r="J362" s="168" t="s">
        <v>13126</v>
      </c>
      <c r="K362" s="207"/>
      <c r="L362" s="207"/>
      <c r="M362" s="207"/>
      <c r="N362" s="207"/>
      <c r="O362" s="207"/>
      <c r="P362" s="169"/>
      <c r="Q362" s="208"/>
      <c r="R362" s="166" t="s">
        <v>2073</v>
      </c>
      <c r="S362" s="165" t="s">
        <v>12054</v>
      </c>
      <c r="T362" s="165" t="s">
        <v>13027</v>
      </c>
      <c r="U362" s="185"/>
      <c r="V362" s="209">
        <v>565</v>
      </c>
      <c r="X362" s="210">
        <v>0</v>
      </c>
      <c r="AB362" s="211" t="s">
        <v>15978</v>
      </c>
    </row>
    <row r="363" spans="1:28" s="210" customFormat="1" ht="94.5">
      <c r="A363" s="165" t="s">
        <v>756</v>
      </c>
      <c r="B363" s="166" t="s">
        <v>1088</v>
      </c>
      <c r="C363" s="170" t="s">
        <v>14867</v>
      </c>
      <c r="D363" s="213"/>
      <c r="E363" s="166" t="s">
        <v>1058</v>
      </c>
      <c r="F363" s="166" t="s">
        <v>756</v>
      </c>
      <c r="G363" s="166" t="s">
        <v>12764</v>
      </c>
      <c r="H363" s="167">
        <v>0</v>
      </c>
      <c r="I363" s="168" t="s">
        <v>2336</v>
      </c>
      <c r="J363" s="168" t="s">
        <v>13126</v>
      </c>
      <c r="K363" s="207"/>
      <c r="L363" s="207"/>
      <c r="M363" s="207"/>
      <c r="N363" s="207"/>
      <c r="O363" s="207"/>
      <c r="P363" s="169"/>
      <c r="Q363" s="208"/>
      <c r="R363" s="166" t="s">
        <v>14867</v>
      </c>
      <c r="S363" s="165" t="s">
        <v>12054</v>
      </c>
      <c r="T363" s="165" t="s">
        <v>13027</v>
      </c>
      <c r="U363" s="185"/>
      <c r="V363" s="209">
        <v>550</v>
      </c>
      <c r="X363" s="210">
        <v>0</v>
      </c>
      <c r="AB363" s="211" t="s">
        <v>16017</v>
      </c>
    </row>
    <row r="364" spans="1:28" s="210" customFormat="1" ht="54">
      <c r="A364" s="165" t="s">
        <v>15914</v>
      </c>
      <c r="B364" s="166" t="s">
        <v>1088</v>
      </c>
      <c r="C364" s="170" t="s">
        <v>15915</v>
      </c>
      <c r="D364" s="213"/>
      <c r="E364" s="166" t="s">
        <v>1063</v>
      </c>
      <c r="F364" s="166" t="s">
        <v>15914</v>
      </c>
      <c r="G364" s="166" t="s">
        <v>12764</v>
      </c>
      <c r="H364" s="167">
        <v>0</v>
      </c>
      <c r="I364" s="168" t="s">
        <v>14554</v>
      </c>
      <c r="J364" s="168" t="s">
        <v>12398</v>
      </c>
      <c r="K364" s="207"/>
      <c r="L364" s="207"/>
      <c r="M364" s="207"/>
      <c r="N364" s="207"/>
      <c r="O364" s="207"/>
      <c r="P364" s="169"/>
      <c r="Q364" s="208"/>
      <c r="R364" s="166" t="s">
        <v>15915</v>
      </c>
      <c r="S364" s="165" t="s">
        <v>12107</v>
      </c>
      <c r="T364" s="165" t="s">
        <v>5882</v>
      </c>
      <c r="U364" s="185"/>
      <c r="V364" s="209">
        <v>427</v>
      </c>
      <c r="X364" s="210">
        <v>0</v>
      </c>
      <c r="AB364" s="211" t="s">
        <v>16035</v>
      </c>
    </row>
    <row r="365" spans="1:28" s="210" customFormat="1" ht="81">
      <c r="A365" s="165" t="s">
        <v>131</v>
      </c>
      <c r="B365" s="166" t="s">
        <v>1088</v>
      </c>
      <c r="C365" s="170" t="s">
        <v>2074</v>
      </c>
      <c r="D365" s="213"/>
      <c r="E365" s="166" t="s">
        <v>1054</v>
      </c>
      <c r="F365" s="166" t="s">
        <v>131</v>
      </c>
      <c r="G365" s="166" t="s">
        <v>12764</v>
      </c>
      <c r="H365" s="167">
        <v>0</v>
      </c>
      <c r="I365" s="168" t="s">
        <v>1644</v>
      </c>
      <c r="J365" s="168" t="s">
        <v>1503</v>
      </c>
      <c r="K365" s="207"/>
      <c r="L365" s="207"/>
      <c r="M365" s="207"/>
      <c r="N365" s="207"/>
      <c r="O365" s="207"/>
      <c r="P365" s="169"/>
      <c r="Q365" s="208"/>
      <c r="R365" s="166" t="s">
        <v>2074</v>
      </c>
      <c r="S365" s="165" t="s">
        <v>12037</v>
      </c>
      <c r="T365" s="165" t="s">
        <v>3312</v>
      </c>
      <c r="U365" s="185"/>
      <c r="V365" s="209">
        <v>473</v>
      </c>
      <c r="X365" s="210">
        <v>0</v>
      </c>
      <c r="AB365" s="211" t="s">
        <v>16036</v>
      </c>
    </row>
    <row r="366" spans="1:28" s="210" customFormat="1" ht="67.5">
      <c r="A366" s="165" t="s">
        <v>1356</v>
      </c>
      <c r="B366" s="166" t="s">
        <v>1088</v>
      </c>
      <c r="C366" s="170" t="s">
        <v>1355</v>
      </c>
      <c r="D366" s="213"/>
      <c r="E366" s="166" t="s">
        <v>1063</v>
      </c>
      <c r="F366" s="166" t="s">
        <v>1356</v>
      </c>
      <c r="G366" s="166" t="s">
        <v>12764</v>
      </c>
      <c r="H366" s="167">
        <v>0</v>
      </c>
      <c r="I366" s="168" t="s">
        <v>1686</v>
      </c>
      <c r="J366" s="168" t="s">
        <v>12398</v>
      </c>
      <c r="K366" s="207"/>
      <c r="L366" s="207"/>
      <c r="M366" s="207"/>
      <c r="N366" s="207"/>
      <c r="O366" s="207"/>
      <c r="P366" s="169"/>
      <c r="Q366" s="208"/>
      <c r="R366" s="166" t="s">
        <v>1355</v>
      </c>
      <c r="S366" s="165" t="s">
        <v>12107</v>
      </c>
      <c r="T366" s="165" t="s">
        <v>5882</v>
      </c>
      <c r="U366" s="185"/>
      <c r="V366" s="209">
        <v>505</v>
      </c>
      <c r="X366" s="210">
        <v>0</v>
      </c>
      <c r="AB366" s="211" t="s">
        <v>15975</v>
      </c>
    </row>
    <row r="367" spans="1:28" s="210" customFormat="1" ht="67.5">
      <c r="A367" s="165" t="s">
        <v>1354</v>
      </c>
      <c r="B367" s="166" t="s">
        <v>1088</v>
      </c>
      <c r="C367" s="170" t="s">
        <v>1353</v>
      </c>
      <c r="D367" s="213"/>
      <c r="E367" s="166" t="s">
        <v>841</v>
      </c>
      <c r="F367" s="166" t="s">
        <v>1354</v>
      </c>
      <c r="G367" s="166" t="s">
        <v>12764</v>
      </c>
      <c r="H367" s="167">
        <v>0</v>
      </c>
      <c r="I367" s="168" t="s">
        <v>12478</v>
      </c>
      <c r="J367" s="168" t="s">
        <v>9030</v>
      </c>
      <c r="K367" s="207"/>
      <c r="L367" s="207"/>
      <c r="M367" s="207"/>
      <c r="N367" s="207"/>
      <c r="O367" s="207"/>
      <c r="P367" s="169"/>
      <c r="Q367" s="208"/>
      <c r="R367" s="166" t="s">
        <v>1353</v>
      </c>
      <c r="S367" s="165" t="s">
        <v>12182</v>
      </c>
      <c r="T367" s="165" t="s">
        <v>9029</v>
      </c>
      <c r="U367" s="185"/>
      <c r="V367" s="209">
        <v>497</v>
      </c>
      <c r="X367" s="210">
        <v>0</v>
      </c>
      <c r="AB367" s="211" t="s">
        <v>16037</v>
      </c>
    </row>
    <row r="368" spans="1:28" s="210" customFormat="1" ht="27">
      <c r="A368" s="165" t="s">
        <v>15452</v>
      </c>
      <c r="B368" s="166" t="s">
        <v>1088</v>
      </c>
      <c r="C368" s="170" t="s">
        <v>15451</v>
      </c>
      <c r="D368" s="213"/>
      <c r="E368" s="166" t="s">
        <v>1063</v>
      </c>
      <c r="F368" s="166" t="s">
        <v>15452</v>
      </c>
      <c r="G368" s="166" t="s">
        <v>12764</v>
      </c>
      <c r="H368" s="167">
        <v>0</v>
      </c>
      <c r="I368" s="168" t="s">
        <v>1686</v>
      </c>
      <c r="J368" s="168" t="s">
        <v>12398</v>
      </c>
      <c r="K368" s="207"/>
      <c r="L368" s="207"/>
      <c r="M368" s="207"/>
      <c r="N368" s="207"/>
      <c r="O368" s="207"/>
      <c r="P368" s="169"/>
      <c r="Q368" s="208"/>
      <c r="R368" s="166" t="s">
        <v>15451</v>
      </c>
      <c r="S368" s="165" t="s">
        <v>12107</v>
      </c>
      <c r="T368" s="165" t="s">
        <v>5882</v>
      </c>
      <c r="U368" s="185"/>
      <c r="V368" s="209">
        <v>423</v>
      </c>
      <c r="X368" s="210">
        <v>0</v>
      </c>
      <c r="AB368" s="211" t="s">
        <v>16038</v>
      </c>
    </row>
    <row r="369" spans="1:28" s="210" customFormat="1" ht="40.5">
      <c r="A369" s="165" t="s">
        <v>15179</v>
      </c>
      <c r="B369" s="166" t="s">
        <v>1088</v>
      </c>
      <c r="C369" s="170" t="s">
        <v>15178</v>
      </c>
      <c r="D369" s="213"/>
      <c r="E369" s="166" t="s">
        <v>1063</v>
      </c>
      <c r="F369" s="166" t="s">
        <v>15179</v>
      </c>
      <c r="G369" s="166" t="s">
        <v>12764</v>
      </c>
      <c r="H369" s="167">
        <v>0</v>
      </c>
      <c r="I369" s="168" t="s">
        <v>14554</v>
      </c>
      <c r="J369" s="168" t="s">
        <v>12398</v>
      </c>
      <c r="K369" s="207"/>
      <c r="L369" s="207"/>
      <c r="M369" s="207"/>
      <c r="N369" s="207"/>
      <c r="O369" s="207"/>
      <c r="P369" s="169"/>
      <c r="Q369" s="208"/>
      <c r="R369" s="166" t="s">
        <v>15178</v>
      </c>
      <c r="S369" s="165" t="s">
        <v>12107</v>
      </c>
      <c r="T369" s="165" t="s">
        <v>5882</v>
      </c>
      <c r="U369" s="185"/>
      <c r="V369" s="209">
        <v>525</v>
      </c>
      <c r="X369" s="210">
        <v>0</v>
      </c>
      <c r="AB369" s="211" t="s">
        <v>16039</v>
      </c>
    </row>
    <row r="370" spans="1:28" s="210" customFormat="1" ht="54">
      <c r="A370" s="165" t="s">
        <v>14870</v>
      </c>
      <c r="B370" s="166" t="s">
        <v>1088</v>
      </c>
      <c r="C370" s="170" t="s">
        <v>14869</v>
      </c>
      <c r="D370" s="213"/>
      <c r="E370" s="166" t="s">
        <v>1063</v>
      </c>
      <c r="F370" s="166" t="s">
        <v>14870</v>
      </c>
      <c r="G370" s="166" t="s">
        <v>12764</v>
      </c>
      <c r="H370" s="167">
        <v>0</v>
      </c>
      <c r="I370" s="168" t="s">
        <v>14871</v>
      </c>
      <c r="J370" s="168" t="s">
        <v>1707</v>
      </c>
      <c r="K370" s="207"/>
      <c r="L370" s="207"/>
      <c r="M370" s="207"/>
      <c r="N370" s="207"/>
      <c r="O370" s="207"/>
      <c r="P370" s="169"/>
      <c r="Q370" s="208"/>
      <c r="R370" s="166" t="s">
        <v>14869</v>
      </c>
      <c r="S370" s="165" t="s">
        <v>12107</v>
      </c>
      <c r="T370" s="165" t="s">
        <v>5893</v>
      </c>
      <c r="U370" s="185"/>
      <c r="V370" s="209">
        <v>513</v>
      </c>
      <c r="X370" s="210">
        <v>0</v>
      </c>
      <c r="AB370" s="211" t="s">
        <v>16040</v>
      </c>
    </row>
    <row r="371" spans="1:28" s="210" customFormat="1" ht="27">
      <c r="A371" s="165" t="s">
        <v>2421</v>
      </c>
      <c r="B371" s="166" t="s">
        <v>1088</v>
      </c>
      <c r="C371" s="170" t="s">
        <v>2420</v>
      </c>
      <c r="D371" s="213"/>
      <c r="E371" s="166" t="s">
        <v>1054</v>
      </c>
      <c r="F371" s="166" t="s">
        <v>2421</v>
      </c>
      <c r="G371" s="166" t="s">
        <v>12764</v>
      </c>
      <c r="H371" s="167">
        <v>0</v>
      </c>
      <c r="I371" s="168" t="s">
        <v>2429</v>
      </c>
      <c r="J371" s="168" t="s">
        <v>1610</v>
      </c>
      <c r="K371" s="207"/>
      <c r="L371" s="207"/>
      <c r="M371" s="207"/>
      <c r="N371" s="207"/>
      <c r="O371" s="207"/>
      <c r="P371" s="169"/>
      <c r="Q371" s="208"/>
      <c r="R371" s="166" t="s">
        <v>2420</v>
      </c>
      <c r="S371" s="165" t="s">
        <v>12037</v>
      </c>
      <c r="T371" s="165" t="s">
        <v>3340</v>
      </c>
      <c r="U371" s="185"/>
      <c r="V371" s="209">
        <v>543</v>
      </c>
      <c r="X371" s="210">
        <v>0</v>
      </c>
      <c r="AB371" s="211" t="s">
        <v>16041</v>
      </c>
    </row>
    <row r="372" spans="1:28" s="210" customFormat="1" ht="40.5">
      <c r="A372" s="165" t="s">
        <v>1728</v>
      </c>
      <c r="B372" s="166" t="s">
        <v>1088</v>
      </c>
      <c r="C372" s="170" t="s">
        <v>14898</v>
      </c>
      <c r="D372" s="213"/>
      <c r="E372" s="166" t="s">
        <v>1053</v>
      </c>
      <c r="F372" s="166" t="s">
        <v>1728</v>
      </c>
      <c r="G372" s="166" t="s">
        <v>12764</v>
      </c>
      <c r="H372" s="167">
        <v>0</v>
      </c>
      <c r="I372" s="168" t="s">
        <v>1729</v>
      </c>
      <c r="J372" s="168" t="s">
        <v>3031</v>
      </c>
      <c r="K372" s="207"/>
      <c r="L372" s="207"/>
      <c r="M372" s="207"/>
      <c r="N372" s="207"/>
      <c r="O372" s="207"/>
      <c r="P372" s="169"/>
      <c r="Q372" s="208"/>
      <c r="R372" s="166" t="s">
        <v>14898</v>
      </c>
      <c r="S372" s="165" t="s">
        <v>12026</v>
      </c>
      <c r="T372" s="165" t="s">
        <v>3030</v>
      </c>
      <c r="U372" s="185"/>
      <c r="V372" s="209">
        <v>405</v>
      </c>
      <c r="X372" s="210">
        <v>0</v>
      </c>
      <c r="AB372" s="211" t="s">
        <v>16015</v>
      </c>
    </row>
    <row r="373" spans="1:28" s="210" customFormat="1" ht="40.5">
      <c r="A373" s="165" t="s">
        <v>1730</v>
      </c>
      <c r="B373" s="166" t="s">
        <v>1088</v>
      </c>
      <c r="C373" s="170" t="s">
        <v>14899</v>
      </c>
      <c r="D373" s="213"/>
      <c r="E373" s="166" t="s">
        <v>1060</v>
      </c>
      <c r="F373" s="166" t="s">
        <v>1730</v>
      </c>
      <c r="G373" s="166" t="s">
        <v>12764</v>
      </c>
      <c r="H373" s="167">
        <v>0</v>
      </c>
      <c r="I373" s="168" t="s">
        <v>1731</v>
      </c>
      <c r="J373" s="168" t="s">
        <v>11963</v>
      </c>
      <c r="K373" s="207"/>
      <c r="L373" s="207"/>
      <c r="M373" s="207"/>
      <c r="N373" s="207"/>
      <c r="O373" s="207"/>
      <c r="P373" s="169"/>
      <c r="Q373" s="208"/>
      <c r="R373" s="166" t="s">
        <v>14899</v>
      </c>
      <c r="S373" s="165" t="s">
        <v>12074</v>
      </c>
      <c r="T373" s="165" t="s">
        <v>4594</v>
      </c>
      <c r="U373" s="185"/>
      <c r="V373" s="209">
        <v>406</v>
      </c>
      <c r="X373" s="210">
        <v>0</v>
      </c>
      <c r="AB373" s="211" t="s">
        <v>16042</v>
      </c>
    </row>
    <row r="374" spans="1:28" s="210" customFormat="1" ht="67.5">
      <c r="A374" s="165" t="s">
        <v>15903</v>
      </c>
      <c r="B374" s="166" t="s">
        <v>1088</v>
      </c>
      <c r="C374" s="170" t="s">
        <v>15904</v>
      </c>
      <c r="D374" s="213"/>
      <c r="E374" s="166" t="s">
        <v>1063</v>
      </c>
      <c r="F374" s="166" t="s">
        <v>15903</v>
      </c>
      <c r="G374" s="166" t="s">
        <v>12764</v>
      </c>
      <c r="H374" s="167">
        <v>0</v>
      </c>
      <c r="I374" s="168" t="s">
        <v>15898</v>
      </c>
      <c r="J374" s="168" t="s">
        <v>12398</v>
      </c>
      <c r="K374" s="207"/>
      <c r="L374" s="207"/>
      <c r="M374" s="207"/>
      <c r="N374" s="207"/>
      <c r="O374" s="207"/>
      <c r="P374" s="169"/>
      <c r="Q374" s="208"/>
      <c r="R374" s="166" t="s">
        <v>15904</v>
      </c>
      <c r="S374" s="165" t="s">
        <v>12107</v>
      </c>
      <c r="T374" s="165" t="s">
        <v>5882</v>
      </c>
      <c r="U374" s="185"/>
      <c r="V374" s="209">
        <v>529</v>
      </c>
      <c r="X374" s="210">
        <v>0</v>
      </c>
      <c r="AB374" s="211" t="s">
        <v>16043</v>
      </c>
    </row>
    <row r="375" spans="1:28" s="210" customFormat="1" ht="54">
      <c r="A375" s="165" t="s">
        <v>15905</v>
      </c>
      <c r="B375" s="166" t="s">
        <v>1088</v>
      </c>
      <c r="C375" s="170" t="s">
        <v>15906</v>
      </c>
      <c r="D375" s="213"/>
      <c r="E375" s="166" t="s">
        <v>1063</v>
      </c>
      <c r="F375" s="166" t="s">
        <v>15905</v>
      </c>
      <c r="G375" s="166" t="s">
        <v>12764</v>
      </c>
      <c r="H375" s="167">
        <v>0</v>
      </c>
      <c r="I375" s="168" t="s">
        <v>15907</v>
      </c>
      <c r="J375" s="168" t="s">
        <v>12398</v>
      </c>
      <c r="K375" s="207"/>
      <c r="L375" s="207"/>
      <c r="M375" s="207"/>
      <c r="N375" s="207"/>
      <c r="O375" s="207"/>
      <c r="P375" s="169"/>
      <c r="Q375" s="208"/>
      <c r="R375" s="166" t="s">
        <v>15906</v>
      </c>
      <c r="S375" s="165" t="s">
        <v>12107</v>
      </c>
      <c r="T375" s="165" t="s">
        <v>5882</v>
      </c>
      <c r="U375" s="185"/>
      <c r="V375" s="209">
        <v>516</v>
      </c>
      <c r="X375" s="210">
        <v>0</v>
      </c>
      <c r="AB375" s="211" t="s">
        <v>15983</v>
      </c>
    </row>
    <row r="376" spans="1:28" s="210" customFormat="1" ht="94.5">
      <c r="A376" s="165" t="s">
        <v>2419</v>
      </c>
      <c r="B376" s="166" t="s">
        <v>1088</v>
      </c>
      <c r="C376" s="170" t="s">
        <v>2418</v>
      </c>
      <c r="D376" s="213"/>
      <c r="E376" s="166" t="s">
        <v>1058</v>
      </c>
      <c r="F376" s="166" t="s">
        <v>2419</v>
      </c>
      <c r="G376" s="166" t="s">
        <v>12764</v>
      </c>
      <c r="H376" s="167">
        <v>0</v>
      </c>
      <c r="I376" s="168" t="s">
        <v>1737</v>
      </c>
      <c r="J376" s="168" t="s">
        <v>13122</v>
      </c>
      <c r="K376" s="207"/>
      <c r="L376" s="207"/>
      <c r="M376" s="207"/>
      <c r="N376" s="207"/>
      <c r="O376" s="207"/>
      <c r="P376" s="169"/>
      <c r="Q376" s="208"/>
      <c r="R376" s="166" t="s">
        <v>2418</v>
      </c>
      <c r="S376" s="165" t="s">
        <v>12054</v>
      </c>
      <c r="T376" s="165" t="s">
        <v>13023</v>
      </c>
      <c r="U376" s="185"/>
      <c r="V376" s="209">
        <v>455</v>
      </c>
      <c r="X376" s="210">
        <v>0</v>
      </c>
      <c r="AB376" s="211" t="s">
        <v>15997</v>
      </c>
    </row>
    <row r="377" spans="1:28" s="210" customFormat="1" ht="81">
      <c r="A377" s="165" t="s">
        <v>12470</v>
      </c>
      <c r="B377" s="166" t="s">
        <v>1088</v>
      </c>
      <c r="C377" s="170" t="s">
        <v>12469</v>
      </c>
      <c r="D377" s="213"/>
      <c r="E377" s="166" t="s">
        <v>1058</v>
      </c>
      <c r="F377" s="166" t="s">
        <v>12470</v>
      </c>
      <c r="G377" s="166" t="s">
        <v>12764</v>
      </c>
      <c r="H377" s="167">
        <v>0</v>
      </c>
      <c r="I377" s="168" t="s">
        <v>12484</v>
      </c>
      <c r="J377" s="168" t="s">
        <v>13100</v>
      </c>
      <c r="K377" s="207"/>
      <c r="L377" s="207"/>
      <c r="M377" s="207"/>
      <c r="N377" s="207"/>
      <c r="O377" s="207"/>
      <c r="P377" s="169"/>
      <c r="Q377" s="208"/>
      <c r="R377" s="166" t="s">
        <v>12469</v>
      </c>
      <c r="S377" s="165" t="s">
        <v>12054</v>
      </c>
      <c r="T377" s="165" t="s">
        <v>13001</v>
      </c>
      <c r="U377" s="185"/>
      <c r="V377" s="209">
        <v>412</v>
      </c>
      <c r="X377" s="210">
        <v>0</v>
      </c>
      <c r="AB377" s="211" t="s">
        <v>15967</v>
      </c>
    </row>
    <row r="378" spans="1:28" s="210" customFormat="1" ht="54">
      <c r="A378" s="165" t="s">
        <v>15908</v>
      </c>
      <c r="B378" s="166" t="s">
        <v>1088</v>
      </c>
      <c r="C378" s="170" t="s">
        <v>15909</v>
      </c>
      <c r="D378" s="213"/>
      <c r="E378" s="166" t="s">
        <v>1063</v>
      </c>
      <c r="F378" s="166" t="s">
        <v>15908</v>
      </c>
      <c r="G378" s="166" t="s">
        <v>12764</v>
      </c>
      <c r="H378" s="167">
        <v>0</v>
      </c>
      <c r="I378" s="168" t="s">
        <v>14557</v>
      </c>
      <c r="J378" s="168" t="s">
        <v>12398</v>
      </c>
      <c r="K378" s="207"/>
      <c r="L378" s="207"/>
      <c r="M378" s="207"/>
      <c r="N378" s="207"/>
      <c r="O378" s="207"/>
      <c r="P378" s="169"/>
      <c r="Q378" s="208"/>
      <c r="R378" s="166" t="s">
        <v>15909</v>
      </c>
      <c r="S378" s="165" t="s">
        <v>12107</v>
      </c>
      <c r="T378" s="165" t="s">
        <v>5882</v>
      </c>
      <c r="U378" s="185"/>
      <c r="V378" s="209">
        <v>509</v>
      </c>
      <c r="X378" s="210">
        <v>0</v>
      </c>
      <c r="AB378" s="211" t="s">
        <v>16044</v>
      </c>
    </row>
    <row r="379" spans="1:28" s="210" customFormat="1" ht="54">
      <c r="A379" s="165" t="s">
        <v>12709</v>
      </c>
      <c r="B379" s="166" t="s">
        <v>1088</v>
      </c>
      <c r="C379" s="170" t="s">
        <v>12708</v>
      </c>
      <c r="D379" s="213"/>
      <c r="E379" s="166" t="s">
        <v>2323</v>
      </c>
      <c r="F379" s="166" t="s">
        <v>12709</v>
      </c>
      <c r="G379" s="166" t="s">
        <v>12764</v>
      </c>
      <c r="H379" s="167">
        <v>0</v>
      </c>
      <c r="I379" s="168" t="s">
        <v>12710</v>
      </c>
      <c r="J379" s="168" t="s">
        <v>1660</v>
      </c>
      <c r="K379" s="207"/>
      <c r="L379" s="207"/>
      <c r="M379" s="207"/>
      <c r="N379" s="207"/>
      <c r="O379" s="207"/>
      <c r="P379" s="169"/>
      <c r="Q379" s="208"/>
      <c r="R379" s="166" t="s">
        <v>12708</v>
      </c>
      <c r="S379" s="165" t="s">
        <v>12238</v>
      </c>
      <c r="T379" s="165" t="s">
        <v>11494</v>
      </c>
      <c r="U379" s="185"/>
      <c r="V379" s="209">
        <v>551</v>
      </c>
      <c r="X379" s="210">
        <v>0</v>
      </c>
      <c r="AB379" s="211" t="s">
        <v>16045</v>
      </c>
    </row>
    <row r="380" spans="1:28" s="210" customFormat="1" ht="54">
      <c r="A380" s="165" t="s">
        <v>15910</v>
      </c>
      <c r="B380" s="166" t="s">
        <v>1088</v>
      </c>
      <c r="C380" s="170" t="s">
        <v>15911</v>
      </c>
      <c r="D380" s="213"/>
      <c r="E380" s="166" t="s">
        <v>1063</v>
      </c>
      <c r="F380" s="166" t="s">
        <v>15910</v>
      </c>
      <c r="G380" s="166" t="s">
        <v>12764</v>
      </c>
      <c r="H380" s="167">
        <v>0</v>
      </c>
      <c r="I380" s="168" t="s">
        <v>15912</v>
      </c>
      <c r="J380" s="168" t="s">
        <v>12398</v>
      </c>
      <c r="K380" s="207"/>
      <c r="L380" s="207"/>
      <c r="M380" s="207"/>
      <c r="N380" s="207"/>
      <c r="O380" s="207"/>
      <c r="P380" s="169"/>
      <c r="Q380" s="208"/>
      <c r="R380" s="166" t="s">
        <v>15911</v>
      </c>
      <c r="S380" s="165" t="s">
        <v>12107</v>
      </c>
      <c r="T380" s="165" t="s">
        <v>5882</v>
      </c>
      <c r="U380" s="185"/>
      <c r="V380" s="209">
        <v>524</v>
      </c>
      <c r="X380" s="210">
        <v>0</v>
      </c>
      <c r="AB380" s="211" t="s">
        <v>16046</v>
      </c>
    </row>
    <row r="381" spans="1:28" s="210" customFormat="1" ht="40.5">
      <c r="A381" s="165" t="s">
        <v>13348</v>
      </c>
      <c r="B381" s="166" t="s">
        <v>1088</v>
      </c>
      <c r="C381" s="170" t="s">
        <v>13334</v>
      </c>
      <c r="D381" s="213"/>
      <c r="E381" s="166" t="s">
        <v>12638</v>
      </c>
      <c r="F381" s="166" t="s">
        <v>13348</v>
      </c>
      <c r="G381" s="166" t="s">
        <v>12764</v>
      </c>
      <c r="H381" s="167">
        <v>0</v>
      </c>
      <c r="I381" s="168" t="s">
        <v>13359</v>
      </c>
      <c r="J381" s="168" t="s">
        <v>9642</v>
      </c>
      <c r="K381" s="207"/>
      <c r="L381" s="207"/>
      <c r="M381" s="207"/>
      <c r="N381" s="207"/>
      <c r="O381" s="207"/>
      <c r="P381" s="169"/>
      <c r="Q381" s="208"/>
      <c r="R381" s="166" t="s">
        <v>13334</v>
      </c>
      <c r="S381" s="165" t="s">
        <v>12197</v>
      </c>
      <c r="T381" s="165" t="s">
        <v>9639</v>
      </c>
      <c r="U381" s="185"/>
      <c r="V381" s="209">
        <v>471</v>
      </c>
      <c r="X381" s="210">
        <v>0</v>
      </c>
      <c r="AB381" s="211" t="s">
        <v>16021</v>
      </c>
    </row>
    <row r="382" spans="1:28" s="210" customFormat="1" ht="67.5">
      <c r="A382" s="165" t="s">
        <v>13349</v>
      </c>
      <c r="B382" s="166" t="s">
        <v>1088</v>
      </c>
      <c r="C382" s="170" t="s">
        <v>13335</v>
      </c>
      <c r="D382" s="213"/>
      <c r="E382" s="166" t="s">
        <v>1063</v>
      </c>
      <c r="F382" s="166" t="s">
        <v>13349</v>
      </c>
      <c r="G382" s="166" t="s">
        <v>12764</v>
      </c>
      <c r="H382" s="167">
        <v>0</v>
      </c>
      <c r="I382" s="168" t="s">
        <v>14557</v>
      </c>
      <c r="J382" s="168" t="s">
        <v>12398</v>
      </c>
      <c r="K382" s="207"/>
      <c r="L382" s="207"/>
      <c r="M382" s="207"/>
      <c r="N382" s="207"/>
      <c r="O382" s="207"/>
      <c r="P382" s="169"/>
      <c r="Q382" s="208"/>
      <c r="R382" s="166" t="s">
        <v>13335</v>
      </c>
      <c r="S382" s="165" t="s">
        <v>12107</v>
      </c>
      <c r="T382" s="165" t="s">
        <v>5882</v>
      </c>
      <c r="U382" s="185"/>
      <c r="V382" s="209">
        <v>519</v>
      </c>
      <c r="X382" s="210">
        <v>0</v>
      </c>
      <c r="AB382" s="211" t="s">
        <v>16010</v>
      </c>
    </row>
    <row r="383" spans="1:28" s="210" customFormat="1" ht="40.5">
      <c r="A383" s="165" t="s">
        <v>14529</v>
      </c>
      <c r="B383" s="166" t="s">
        <v>1088</v>
      </c>
      <c r="C383" s="170" t="s">
        <v>14528</v>
      </c>
      <c r="D383" s="213"/>
      <c r="E383" s="166" t="s">
        <v>1060</v>
      </c>
      <c r="F383" s="166" t="s">
        <v>14529</v>
      </c>
      <c r="G383" s="166" t="s">
        <v>12764</v>
      </c>
      <c r="H383" s="167">
        <v>0</v>
      </c>
      <c r="I383" s="168" t="s">
        <v>3527</v>
      </c>
      <c r="J383" s="168" t="s">
        <v>3527</v>
      </c>
      <c r="K383" s="207"/>
      <c r="L383" s="207"/>
      <c r="M383" s="207"/>
      <c r="N383" s="207"/>
      <c r="O383" s="207"/>
      <c r="P383" s="169"/>
      <c r="Q383" s="208"/>
      <c r="R383" s="166" t="s">
        <v>14528</v>
      </c>
      <c r="S383" s="165" t="s">
        <v>12074</v>
      </c>
      <c r="T383" s="165" t="s">
        <v>4532</v>
      </c>
      <c r="U383" s="185"/>
      <c r="V383" s="209">
        <v>422</v>
      </c>
      <c r="X383" s="210">
        <v>0</v>
      </c>
      <c r="AB383" s="211" t="s">
        <v>16014</v>
      </c>
    </row>
    <row r="384" spans="1:28" s="210" customFormat="1" ht="67.5">
      <c r="A384" s="165" t="s">
        <v>14873</v>
      </c>
      <c r="B384" s="166" t="s">
        <v>1088</v>
      </c>
      <c r="C384" s="170" t="s">
        <v>14872</v>
      </c>
      <c r="D384" s="213"/>
      <c r="E384" s="166" t="s">
        <v>1063</v>
      </c>
      <c r="F384" s="166" t="s">
        <v>14873</v>
      </c>
      <c r="G384" s="166" t="s">
        <v>12764</v>
      </c>
      <c r="H384" s="167">
        <v>0</v>
      </c>
      <c r="I384" s="168" t="s">
        <v>1686</v>
      </c>
      <c r="J384" s="168" t="s">
        <v>12398</v>
      </c>
      <c r="K384" s="207"/>
      <c r="L384" s="207"/>
      <c r="M384" s="207"/>
      <c r="N384" s="207"/>
      <c r="O384" s="207"/>
      <c r="P384" s="169"/>
      <c r="Q384" s="208"/>
      <c r="R384" s="166" t="s">
        <v>14872</v>
      </c>
      <c r="S384" s="165" t="s">
        <v>12107</v>
      </c>
      <c r="T384" s="165" t="s">
        <v>5882</v>
      </c>
      <c r="U384" s="185"/>
      <c r="V384" s="209">
        <v>523</v>
      </c>
      <c r="X384" s="210">
        <v>0</v>
      </c>
      <c r="AB384" s="211" t="s">
        <v>16007</v>
      </c>
    </row>
    <row r="385" spans="1:28" s="210" customFormat="1" ht="67.5">
      <c r="A385" s="165" t="s">
        <v>14904</v>
      </c>
      <c r="B385" s="166" t="s">
        <v>1088</v>
      </c>
      <c r="C385" s="170" t="s">
        <v>14903</v>
      </c>
      <c r="D385" s="213"/>
      <c r="E385" s="166" t="s">
        <v>12516</v>
      </c>
      <c r="F385" s="166" t="s">
        <v>14904</v>
      </c>
      <c r="G385" s="166" t="s">
        <v>12764</v>
      </c>
      <c r="H385" s="167">
        <v>0</v>
      </c>
      <c r="I385" s="168" t="s">
        <v>14909</v>
      </c>
      <c r="J385" s="168" t="s">
        <v>12345</v>
      </c>
      <c r="K385" s="207"/>
      <c r="L385" s="207"/>
      <c r="M385" s="207"/>
      <c r="N385" s="207"/>
      <c r="O385" s="207"/>
      <c r="P385" s="169"/>
      <c r="Q385" s="208"/>
      <c r="R385" s="166" t="s">
        <v>14903</v>
      </c>
      <c r="S385" s="165" t="s">
        <v>12046</v>
      </c>
      <c r="T385" s="165" t="s">
        <v>12277</v>
      </c>
      <c r="U385" s="185"/>
      <c r="V385" s="209">
        <v>486</v>
      </c>
      <c r="X385" s="210">
        <v>0</v>
      </c>
      <c r="AB385" s="211" t="s">
        <v>16047</v>
      </c>
    </row>
    <row r="386" spans="1:28" s="210" customFormat="1" ht="40.5">
      <c r="A386" s="294" t="s">
        <v>757</v>
      </c>
      <c r="B386" s="166" t="s">
        <v>1090</v>
      </c>
      <c r="C386" s="170" t="s">
        <v>13296</v>
      </c>
      <c r="D386" s="213"/>
      <c r="E386" s="166" t="s">
        <v>1066</v>
      </c>
      <c r="F386" s="166" t="s">
        <v>757</v>
      </c>
      <c r="G386" s="166" t="s">
        <v>12764</v>
      </c>
      <c r="H386" s="167">
        <v>0</v>
      </c>
      <c r="I386" s="168" t="s">
        <v>2042</v>
      </c>
      <c r="J386" s="168" t="s">
        <v>2043</v>
      </c>
      <c r="K386" s="207"/>
      <c r="L386" s="207"/>
      <c r="M386" s="207"/>
      <c r="N386" s="207"/>
      <c r="O386" s="207"/>
      <c r="P386" s="169"/>
      <c r="Q386" s="208"/>
      <c r="R386" s="166" t="s">
        <v>13296</v>
      </c>
      <c r="S386" s="165" t="s">
        <v>12120</v>
      </c>
      <c r="T386" s="165" t="s">
        <v>6467</v>
      </c>
      <c r="U386" s="185"/>
      <c r="V386" s="209">
        <v>553</v>
      </c>
      <c r="X386" s="210">
        <v>0</v>
      </c>
      <c r="AB386" s="211" t="s">
        <v>16048</v>
      </c>
    </row>
    <row r="387" spans="1:28" s="210" customFormat="1" ht="81">
      <c r="A387" s="294" t="s">
        <v>1338</v>
      </c>
      <c r="B387" s="166" t="s">
        <v>1087</v>
      </c>
      <c r="C387" s="170" t="s">
        <v>1337</v>
      </c>
      <c r="D387" s="213"/>
      <c r="E387" s="166" t="s">
        <v>2323</v>
      </c>
      <c r="F387" s="166" t="s">
        <v>1338</v>
      </c>
      <c r="G387" s="166" t="s">
        <v>12764</v>
      </c>
      <c r="H387" s="167">
        <v>0</v>
      </c>
      <c r="I387" s="168" t="s">
        <v>1494</v>
      </c>
      <c r="J387" s="168" t="s">
        <v>1495</v>
      </c>
      <c r="K387" s="207"/>
      <c r="L387" s="207"/>
      <c r="M387" s="207"/>
      <c r="N387" s="207"/>
      <c r="O387" s="207"/>
      <c r="P387" s="169"/>
      <c r="Q387" s="208"/>
      <c r="R387" s="166" t="s">
        <v>1337</v>
      </c>
      <c r="S387" s="165" t="s">
        <v>12238</v>
      </c>
      <c r="T387" s="165" t="s">
        <v>11445</v>
      </c>
      <c r="U387" s="185"/>
      <c r="V387" s="209">
        <v>8</v>
      </c>
      <c r="X387" s="210">
        <v>0</v>
      </c>
      <c r="AB387" s="211" t="s">
        <v>16049</v>
      </c>
    </row>
    <row r="388" spans="1:28" s="210" customFormat="1" ht="81">
      <c r="A388" s="294" t="s">
        <v>630</v>
      </c>
      <c r="B388" s="166" t="s">
        <v>1087</v>
      </c>
      <c r="C388" s="170" t="s">
        <v>2050</v>
      </c>
      <c r="D388" s="213"/>
      <c r="E388" s="166" t="s">
        <v>1066</v>
      </c>
      <c r="F388" s="166" t="s">
        <v>630</v>
      </c>
      <c r="G388" s="166" t="s">
        <v>12764</v>
      </c>
      <c r="H388" s="167">
        <v>0</v>
      </c>
      <c r="I388" s="168" t="s">
        <v>1496</v>
      </c>
      <c r="J388" s="168" t="s">
        <v>1497</v>
      </c>
      <c r="K388" s="207"/>
      <c r="L388" s="207"/>
      <c r="M388" s="207"/>
      <c r="N388" s="207"/>
      <c r="O388" s="207"/>
      <c r="P388" s="169"/>
      <c r="Q388" s="208"/>
      <c r="R388" s="166" t="s">
        <v>2050</v>
      </c>
      <c r="S388" s="165" t="s">
        <v>12120</v>
      </c>
      <c r="T388" s="165" t="s">
        <v>6504</v>
      </c>
      <c r="U388" s="185"/>
      <c r="V388" s="209">
        <v>13</v>
      </c>
      <c r="X388" s="210">
        <v>0</v>
      </c>
      <c r="AB388" s="211" t="s">
        <v>16050</v>
      </c>
    </row>
    <row r="389" spans="1:28" s="210" customFormat="1" ht="27">
      <c r="A389" s="294" t="s">
        <v>631</v>
      </c>
      <c r="B389" s="166" t="s">
        <v>1087</v>
      </c>
      <c r="C389" s="170" t="s">
        <v>14841</v>
      </c>
      <c r="D389" s="213"/>
      <c r="E389" s="166" t="s">
        <v>1059</v>
      </c>
      <c r="F389" s="166" t="s">
        <v>631</v>
      </c>
      <c r="G389" s="166" t="s">
        <v>12764</v>
      </c>
      <c r="H389" s="167">
        <v>0</v>
      </c>
      <c r="I389" s="168" t="s">
        <v>1498</v>
      </c>
      <c r="J389" s="168" t="s">
        <v>1499</v>
      </c>
      <c r="K389" s="207"/>
      <c r="L389" s="207"/>
      <c r="M389" s="207"/>
      <c r="N389" s="207"/>
      <c r="O389" s="207"/>
      <c r="P389" s="169"/>
      <c r="Q389" s="208"/>
      <c r="R389" s="166" t="s">
        <v>14841</v>
      </c>
      <c r="S389" s="165" t="s">
        <v>12063</v>
      </c>
      <c r="T389" s="165" t="s">
        <v>4109</v>
      </c>
      <c r="U389" s="185"/>
      <c r="V389" s="209">
        <v>10</v>
      </c>
      <c r="X389" s="210">
        <v>0</v>
      </c>
      <c r="AB389" s="211" t="s">
        <v>16051</v>
      </c>
    </row>
    <row r="390" spans="1:28" s="210" customFormat="1" ht="108">
      <c r="A390" s="294" t="s">
        <v>632</v>
      </c>
      <c r="B390" s="166" t="s">
        <v>1087</v>
      </c>
      <c r="C390" s="170" t="s">
        <v>605</v>
      </c>
      <c r="D390" s="213"/>
      <c r="E390" s="166" t="s">
        <v>851</v>
      </c>
      <c r="F390" s="166" t="s">
        <v>632</v>
      </c>
      <c r="G390" s="166" t="s">
        <v>12764</v>
      </c>
      <c r="H390" s="167">
        <v>0</v>
      </c>
      <c r="I390" s="168" t="s">
        <v>1500</v>
      </c>
      <c r="J390" s="168" t="s">
        <v>11573</v>
      </c>
      <c r="K390" s="207"/>
      <c r="L390" s="207"/>
      <c r="M390" s="207"/>
      <c r="N390" s="207"/>
      <c r="O390" s="207"/>
      <c r="P390" s="169"/>
      <c r="Q390" s="208"/>
      <c r="R390" s="166" t="s">
        <v>605</v>
      </c>
      <c r="S390" s="165" t="s">
        <v>12240</v>
      </c>
      <c r="T390" s="165" t="s">
        <v>11574</v>
      </c>
      <c r="U390" s="185"/>
      <c r="V390" s="209">
        <v>20</v>
      </c>
      <c r="X390" s="210">
        <v>0</v>
      </c>
      <c r="AB390" s="211" t="s">
        <v>16052</v>
      </c>
    </row>
    <row r="391" spans="1:28" s="210" customFormat="1" ht="94.5">
      <c r="A391" s="294" t="s">
        <v>633</v>
      </c>
      <c r="B391" s="166" t="s">
        <v>1087</v>
      </c>
      <c r="C391" s="170" t="s">
        <v>11979</v>
      </c>
      <c r="D391" s="213"/>
      <c r="E391" s="166" t="s">
        <v>1054</v>
      </c>
      <c r="F391" s="166" t="s">
        <v>633</v>
      </c>
      <c r="G391" s="166" t="s">
        <v>12764</v>
      </c>
      <c r="H391" s="167">
        <v>0</v>
      </c>
      <c r="I391" s="168" t="s">
        <v>1502</v>
      </c>
      <c r="J391" s="168" t="s">
        <v>1503</v>
      </c>
      <c r="K391" s="207"/>
      <c r="L391" s="207"/>
      <c r="M391" s="207"/>
      <c r="N391" s="207"/>
      <c r="O391" s="207"/>
      <c r="P391" s="169"/>
      <c r="Q391" s="208"/>
      <c r="R391" s="166" t="s">
        <v>11979</v>
      </c>
      <c r="S391" s="165" t="s">
        <v>12037</v>
      </c>
      <c r="T391" s="165" t="s">
        <v>3312</v>
      </c>
      <c r="U391" s="185"/>
      <c r="V391" s="209">
        <v>23</v>
      </c>
      <c r="X391" s="210">
        <v>0</v>
      </c>
      <c r="AB391" s="211" t="s">
        <v>16053</v>
      </c>
    </row>
    <row r="392" spans="1:28" s="210" customFormat="1" ht="54">
      <c r="A392" s="294" t="s">
        <v>634</v>
      </c>
      <c r="B392" s="166" t="s">
        <v>1087</v>
      </c>
      <c r="C392" s="170" t="s">
        <v>2181</v>
      </c>
      <c r="D392" s="213"/>
      <c r="E392" s="166" t="s">
        <v>1056</v>
      </c>
      <c r="F392" s="166" t="s">
        <v>634</v>
      </c>
      <c r="G392" s="166" t="s">
        <v>12764</v>
      </c>
      <c r="H392" s="167">
        <v>0</v>
      </c>
      <c r="I392" s="168" t="s">
        <v>1504</v>
      </c>
      <c r="J392" s="168" t="s">
        <v>1505</v>
      </c>
      <c r="K392" s="207"/>
      <c r="L392" s="207"/>
      <c r="M392" s="207"/>
      <c r="N392" s="207"/>
      <c r="O392" s="207"/>
      <c r="P392" s="169"/>
      <c r="Q392" s="208"/>
      <c r="R392" s="166" t="s">
        <v>2181</v>
      </c>
      <c r="S392" s="165" t="s">
        <v>12049</v>
      </c>
      <c r="T392" s="165" t="s">
        <v>3660</v>
      </c>
      <c r="U392" s="185"/>
      <c r="V392" s="209">
        <v>28</v>
      </c>
      <c r="X392" s="210">
        <v>0</v>
      </c>
      <c r="AB392" s="211" t="s">
        <v>15987</v>
      </c>
    </row>
    <row r="393" spans="1:28" s="210" customFormat="1" ht="54">
      <c r="A393" s="294" t="s">
        <v>635</v>
      </c>
      <c r="B393" s="166" t="s">
        <v>1087</v>
      </c>
      <c r="C393" s="170" t="s">
        <v>15218</v>
      </c>
      <c r="D393" s="213"/>
      <c r="E393" s="166" t="s">
        <v>1066</v>
      </c>
      <c r="F393" s="166" t="s">
        <v>635</v>
      </c>
      <c r="G393" s="166" t="s">
        <v>12764</v>
      </c>
      <c r="H393" s="167">
        <v>0</v>
      </c>
      <c r="I393" s="168" t="s">
        <v>15228</v>
      </c>
      <c r="J393" s="168" t="s">
        <v>1673</v>
      </c>
      <c r="K393" s="207"/>
      <c r="L393" s="207"/>
      <c r="M393" s="207"/>
      <c r="N393" s="207"/>
      <c r="O393" s="207"/>
      <c r="P393" s="169"/>
      <c r="Q393" s="208"/>
      <c r="R393" s="166" t="s">
        <v>15218</v>
      </c>
      <c r="S393" s="165" t="s">
        <v>12120</v>
      </c>
      <c r="T393" s="165" t="s">
        <v>6519</v>
      </c>
      <c r="U393" s="185"/>
      <c r="V393" s="209">
        <v>29</v>
      </c>
      <c r="X393" s="210">
        <v>0</v>
      </c>
      <c r="AB393" s="211" t="s">
        <v>16054</v>
      </c>
    </row>
    <row r="394" spans="1:28" s="210" customFormat="1" ht="40.5">
      <c r="A394" s="294" t="s">
        <v>636</v>
      </c>
      <c r="B394" s="166" t="s">
        <v>1087</v>
      </c>
      <c r="C394" s="170" t="s">
        <v>2051</v>
      </c>
      <c r="D394" s="213"/>
      <c r="E394" s="166" t="s">
        <v>1066</v>
      </c>
      <c r="F394" s="166" t="s">
        <v>636</v>
      </c>
      <c r="G394" s="166" t="s">
        <v>12764</v>
      </c>
      <c r="H394" s="167">
        <v>0</v>
      </c>
      <c r="I394" s="168" t="s">
        <v>1508</v>
      </c>
      <c r="J394" s="168" t="s">
        <v>1509</v>
      </c>
      <c r="K394" s="207"/>
      <c r="L394" s="207"/>
      <c r="M394" s="207"/>
      <c r="N394" s="207"/>
      <c r="O394" s="207"/>
      <c r="P394" s="169"/>
      <c r="Q394" s="208"/>
      <c r="R394" s="166" t="s">
        <v>2051</v>
      </c>
      <c r="S394" s="165" t="s">
        <v>12120</v>
      </c>
      <c r="T394" s="165" t="s">
        <v>6526</v>
      </c>
      <c r="U394" s="185"/>
      <c r="V394" s="209">
        <v>33</v>
      </c>
      <c r="X394" s="210">
        <v>0</v>
      </c>
      <c r="AB394" s="211" t="s">
        <v>16055</v>
      </c>
    </row>
    <row r="395" spans="1:28" s="210" customFormat="1" ht="108">
      <c r="A395" s="294" t="s">
        <v>16056</v>
      </c>
      <c r="B395" s="166" t="s">
        <v>1087</v>
      </c>
      <c r="C395" s="170" t="s">
        <v>16057</v>
      </c>
      <c r="D395" s="213"/>
      <c r="E395" s="166" t="s">
        <v>849</v>
      </c>
      <c r="F395" s="166" t="s">
        <v>16056</v>
      </c>
      <c r="G395" s="166" t="s">
        <v>12764</v>
      </c>
      <c r="H395" s="167">
        <v>0</v>
      </c>
      <c r="I395" s="168" t="s">
        <v>16058</v>
      </c>
      <c r="J395" s="168" t="s">
        <v>10828</v>
      </c>
      <c r="K395" s="207"/>
      <c r="L395" s="207"/>
      <c r="M395" s="207"/>
      <c r="N395" s="207"/>
      <c r="O395" s="207"/>
      <c r="P395" s="169"/>
      <c r="Q395" s="208"/>
      <c r="R395" s="166" t="s">
        <v>16057</v>
      </c>
      <c r="S395" s="165" t="s">
        <v>12230</v>
      </c>
      <c r="T395" s="165" t="s">
        <v>10827</v>
      </c>
      <c r="U395" s="185"/>
      <c r="V395" s="209">
        <v>35</v>
      </c>
      <c r="X395" s="210">
        <v>0</v>
      </c>
      <c r="AB395" s="211" t="s">
        <v>16059</v>
      </c>
    </row>
    <row r="396" spans="1:28" s="210" customFormat="1" ht="67.5">
      <c r="A396" s="294" t="s">
        <v>758</v>
      </c>
      <c r="B396" s="166" t="s">
        <v>1090</v>
      </c>
      <c r="C396" s="170" t="s">
        <v>139</v>
      </c>
      <c r="D396" s="213"/>
      <c r="E396" s="166" t="s">
        <v>2323</v>
      </c>
      <c r="F396" s="166" t="s">
        <v>758</v>
      </c>
      <c r="G396" s="166" t="s">
        <v>12764</v>
      </c>
      <c r="H396" s="167">
        <v>0</v>
      </c>
      <c r="I396" s="168" t="s">
        <v>1735</v>
      </c>
      <c r="J396" s="168" t="s">
        <v>1736</v>
      </c>
      <c r="K396" s="207"/>
      <c r="L396" s="207"/>
      <c r="M396" s="207"/>
      <c r="N396" s="207"/>
      <c r="O396" s="207"/>
      <c r="P396" s="169"/>
      <c r="Q396" s="208"/>
      <c r="R396" s="166" t="s">
        <v>139</v>
      </c>
      <c r="S396" s="165" t="s">
        <v>12238</v>
      </c>
      <c r="T396" s="165" t="s">
        <v>11438</v>
      </c>
      <c r="U396" s="185"/>
      <c r="V396" s="209">
        <v>604</v>
      </c>
      <c r="X396" s="210">
        <v>0</v>
      </c>
      <c r="AB396" s="211" t="s">
        <v>16060</v>
      </c>
    </row>
    <row r="397" spans="1:28" s="210" customFormat="1" ht="27">
      <c r="A397" s="294" t="s">
        <v>637</v>
      </c>
      <c r="B397" s="166" t="s">
        <v>1087</v>
      </c>
      <c r="C397" s="170" t="s">
        <v>1179</v>
      </c>
      <c r="D397" s="213"/>
      <c r="E397" s="166" t="s">
        <v>1059</v>
      </c>
      <c r="F397" s="166" t="s">
        <v>637</v>
      </c>
      <c r="G397" s="166" t="s">
        <v>12764</v>
      </c>
      <c r="H397" s="167">
        <v>0</v>
      </c>
      <c r="I397" s="168" t="s">
        <v>1510</v>
      </c>
      <c r="J397" s="168" t="s">
        <v>1510</v>
      </c>
      <c r="K397" s="207"/>
      <c r="L397" s="207"/>
      <c r="M397" s="207"/>
      <c r="N397" s="207"/>
      <c r="O397" s="207"/>
      <c r="P397" s="169"/>
      <c r="Q397" s="208"/>
      <c r="R397" s="166" t="s">
        <v>1179</v>
      </c>
      <c r="S397" s="165" t="s">
        <v>12063</v>
      </c>
      <c r="T397" s="165" t="s">
        <v>4102</v>
      </c>
      <c r="U397" s="185"/>
      <c r="V397" s="209">
        <v>39</v>
      </c>
      <c r="X397" s="210">
        <v>0</v>
      </c>
      <c r="AB397" s="211" t="s">
        <v>15988</v>
      </c>
    </row>
    <row r="398" spans="1:28" s="210" customFormat="1" ht="135">
      <c r="A398" s="294" t="s">
        <v>638</v>
      </c>
      <c r="B398" s="166" t="s">
        <v>1087</v>
      </c>
      <c r="C398" s="170" t="s">
        <v>864</v>
      </c>
      <c r="D398" s="213"/>
      <c r="E398" s="166" t="s">
        <v>841</v>
      </c>
      <c r="F398" s="166" t="s">
        <v>638</v>
      </c>
      <c r="G398" s="166" t="s">
        <v>12764</v>
      </c>
      <c r="H398" s="167">
        <v>0</v>
      </c>
      <c r="I398" s="168" t="s">
        <v>2107</v>
      </c>
      <c r="J398" s="168" t="s">
        <v>9026</v>
      </c>
      <c r="K398" s="207"/>
      <c r="L398" s="207"/>
      <c r="M398" s="207"/>
      <c r="N398" s="207"/>
      <c r="O398" s="207"/>
      <c r="P398" s="169"/>
      <c r="Q398" s="208"/>
      <c r="R398" s="166" t="s">
        <v>864</v>
      </c>
      <c r="S398" s="165" t="s">
        <v>12182</v>
      </c>
      <c r="T398" s="165" t="s">
        <v>9024</v>
      </c>
      <c r="U398" s="185"/>
      <c r="V398" s="209">
        <v>43</v>
      </c>
      <c r="X398" s="210">
        <v>0</v>
      </c>
      <c r="AB398" s="211" t="s">
        <v>16061</v>
      </c>
    </row>
    <row r="399" spans="1:28" s="210" customFormat="1" ht="54">
      <c r="A399" s="294" t="s">
        <v>639</v>
      </c>
      <c r="B399" s="166" t="s">
        <v>1087</v>
      </c>
      <c r="C399" s="170" t="s">
        <v>15151</v>
      </c>
      <c r="D399" s="213"/>
      <c r="E399" s="166" t="s">
        <v>847</v>
      </c>
      <c r="F399" s="166" t="s">
        <v>639</v>
      </c>
      <c r="G399" s="166" t="s">
        <v>12764</v>
      </c>
      <c r="H399" s="167">
        <v>0</v>
      </c>
      <c r="I399" s="168" t="s">
        <v>16062</v>
      </c>
      <c r="J399" s="168" t="s">
        <v>9850</v>
      </c>
      <c r="K399" s="207"/>
      <c r="L399" s="207"/>
      <c r="M399" s="207"/>
      <c r="N399" s="207"/>
      <c r="O399" s="207"/>
      <c r="P399" s="169"/>
      <c r="Q399" s="208"/>
      <c r="R399" s="166" t="s">
        <v>15151</v>
      </c>
      <c r="S399" s="165" t="s">
        <v>12202</v>
      </c>
      <c r="T399" s="165" t="s">
        <v>9849</v>
      </c>
      <c r="U399" s="185"/>
      <c r="V399" s="209">
        <v>44</v>
      </c>
      <c r="X399" s="210">
        <v>0</v>
      </c>
      <c r="AB399" s="211" t="s">
        <v>16063</v>
      </c>
    </row>
    <row r="400" spans="1:28" s="210" customFormat="1" ht="54">
      <c r="A400" s="294" t="s">
        <v>641</v>
      </c>
      <c r="B400" s="166" t="s">
        <v>1087</v>
      </c>
      <c r="C400" s="170" t="s">
        <v>640</v>
      </c>
      <c r="D400" s="213"/>
      <c r="E400" s="166" t="s">
        <v>1059</v>
      </c>
      <c r="F400" s="166" t="s">
        <v>641</v>
      </c>
      <c r="G400" s="166" t="s">
        <v>12764</v>
      </c>
      <c r="H400" s="167">
        <v>0</v>
      </c>
      <c r="I400" s="168" t="s">
        <v>1498</v>
      </c>
      <c r="J400" s="168" t="s">
        <v>1499</v>
      </c>
      <c r="K400" s="207"/>
      <c r="L400" s="207"/>
      <c r="M400" s="207"/>
      <c r="N400" s="207"/>
      <c r="O400" s="207"/>
      <c r="P400" s="169"/>
      <c r="Q400" s="208"/>
      <c r="R400" s="166" t="s">
        <v>640</v>
      </c>
      <c r="S400" s="165" t="s">
        <v>12063</v>
      </c>
      <c r="T400" s="165" t="s">
        <v>4109</v>
      </c>
      <c r="U400" s="185"/>
      <c r="V400" s="209">
        <v>45</v>
      </c>
      <c r="X400" s="210">
        <v>0</v>
      </c>
      <c r="AB400" s="211" t="s">
        <v>15994</v>
      </c>
    </row>
    <row r="401" spans="1:28" s="210" customFormat="1" ht="27">
      <c r="A401" s="294" t="s">
        <v>642</v>
      </c>
      <c r="B401" s="166" t="s">
        <v>1087</v>
      </c>
      <c r="C401" s="170" t="s">
        <v>865</v>
      </c>
      <c r="D401" s="213"/>
      <c r="E401" s="166" t="s">
        <v>1071</v>
      </c>
      <c r="F401" s="166" t="s">
        <v>642</v>
      </c>
      <c r="G401" s="166" t="s">
        <v>12764</v>
      </c>
      <c r="H401" s="167">
        <v>0</v>
      </c>
      <c r="I401" s="168" t="s">
        <v>1512</v>
      </c>
      <c r="J401" s="168" t="s">
        <v>1513</v>
      </c>
      <c r="K401" s="207"/>
      <c r="L401" s="207"/>
      <c r="M401" s="207"/>
      <c r="N401" s="207"/>
      <c r="O401" s="207"/>
      <c r="P401" s="169"/>
      <c r="Q401" s="208"/>
      <c r="R401" s="166" t="s">
        <v>865</v>
      </c>
      <c r="S401" s="165" t="s">
        <v>12163</v>
      </c>
      <c r="T401" s="165" t="s">
        <v>8299</v>
      </c>
      <c r="U401" s="185"/>
      <c r="V401" s="209">
        <v>46</v>
      </c>
      <c r="X401" s="210">
        <v>0</v>
      </c>
      <c r="AB401" s="211" t="s">
        <v>16064</v>
      </c>
    </row>
    <row r="402" spans="1:28" s="210" customFormat="1" ht="94.5">
      <c r="A402" s="294" t="s">
        <v>643</v>
      </c>
      <c r="B402" s="166" t="s">
        <v>1087</v>
      </c>
      <c r="C402" s="170" t="s">
        <v>2144</v>
      </c>
      <c r="D402" s="213"/>
      <c r="E402" s="166" t="s">
        <v>1055</v>
      </c>
      <c r="F402" s="166" t="s">
        <v>643</v>
      </c>
      <c r="G402" s="166" t="s">
        <v>12764</v>
      </c>
      <c r="H402" s="167">
        <v>0</v>
      </c>
      <c r="I402" s="168" t="s">
        <v>1514</v>
      </c>
      <c r="J402" s="168" t="s">
        <v>1515</v>
      </c>
      <c r="K402" s="207"/>
      <c r="L402" s="207"/>
      <c r="M402" s="207"/>
      <c r="N402" s="207"/>
      <c r="O402" s="207"/>
      <c r="P402" s="169"/>
      <c r="Q402" s="208"/>
      <c r="R402" s="166" t="s">
        <v>2144</v>
      </c>
      <c r="S402" s="165" t="s">
        <v>12044</v>
      </c>
      <c r="T402" s="165" t="s">
        <v>3557</v>
      </c>
      <c r="U402" s="185"/>
      <c r="V402" s="209">
        <v>48</v>
      </c>
      <c r="X402" s="210">
        <v>0</v>
      </c>
      <c r="AB402" s="211" t="s">
        <v>16065</v>
      </c>
    </row>
    <row r="403" spans="1:28" s="210" customFormat="1" ht="54">
      <c r="A403" s="294" t="s">
        <v>644</v>
      </c>
      <c r="B403" s="166" t="s">
        <v>1087</v>
      </c>
      <c r="C403" s="170" t="s">
        <v>2383</v>
      </c>
      <c r="D403" s="213"/>
      <c r="E403" s="166" t="s">
        <v>1056</v>
      </c>
      <c r="F403" s="166" t="s">
        <v>644</v>
      </c>
      <c r="G403" s="166" t="s">
        <v>12764</v>
      </c>
      <c r="H403" s="167">
        <v>0</v>
      </c>
      <c r="I403" s="168" t="s">
        <v>1518</v>
      </c>
      <c r="J403" s="168" t="s">
        <v>1519</v>
      </c>
      <c r="K403" s="207"/>
      <c r="L403" s="207"/>
      <c r="M403" s="207"/>
      <c r="N403" s="207"/>
      <c r="O403" s="207"/>
      <c r="P403" s="169"/>
      <c r="Q403" s="208"/>
      <c r="R403" s="166" t="s">
        <v>2383</v>
      </c>
      <c r="S403" s="165" t="s">
        <v>12049</v>
      </c>
      <c r="T403" s="165" t="s">
        <v>3652</v>
      </c>
      <c r="U403" s="185"/>
      <c r="V403" s="209">
        <v>50</v>
      </c>
      <c r="X403" s="210">
        <v>0</v>
      </c>
      <c r="AB403" s="211" t="s">
        <v>16066</v>
      </c>
    </row>
    <row r="404" spans="1:28" s="210" customFormat="1" ht="67.5">
      <c r="A404" s="294" t="s">
        <v>716</v>
      </c>
      <c r="B404" s="166" t="s">
        <v>1087</v>
      </c>
      <c r="C404" s="170" t="s">
        <v>2052</v>
      </c>
      <c r="D404" s="213"/>
      <c r="E404" s="166" t="s">
        <v>1058</v>
      </c>
      <c r="F404" s="166" t="s">
        <v>716</v>
      </c>
      <c r="G404" s="166" t="s">
        <v>12764</v>
      </c>
      <c r="H404" s="167">
        <v>0</v>
      </c>
      <c r="I404" s="168" t="s">
        <v>1520</v>
      </c>
      <c r="J404" s="168" t="s">
        <v>13126</v>
      </c>
      <c r="K404" s="207"/>
      <c r="L404" s="207"/>
      <c r="M404" s="207"/>
      <c r="N404" s="207"/>
      <c r="O404" s="207"/>
      <c r="P404" s="169"/>
      <c r="Q404" s="208"/>
      <c r="R404" s="166" t="s">
        <v>2052</v>
      </c>
      <c r="S404" s="165" t="s">
        <v>12054</v>
      </c>
      <c r="T404" s="165" t="s">
        <v>13027</v>
      </c>
      <c r="U404" s="185"/>
      <c r="V404" s="209">
        <v>317</v>
      </c>
      <c r="X404" s="210">
        <v>0</v>
      </c>
      <c r="AB404" s="211" t="s">
        <v>16067</v>
      </c>
    </row>
    <row r="405" spans="1:28" s="210" customFormat="1" ht="94.5">
      <c r="A405" s="294" t="s">
        <v>759</v>
      </c>
      <c r="B405" s="166" t="s">
        <v>1090</v>
      </c>
      <c r="C405" s="170" t="s">
        <v>1333</v>
      </c>
      <c r="D405" s="213"/>
      <c r="E405" s="166" t="s">
        <v>1058</v>
      </c>
      <c r="F405" s="166" t="s">
        <v>759</v>
      </c>
      <c r="G405" s="166" t="s">
        <v>12764</v>
      </c>
      <c r="H405" s="167">
        <v>0</v>
      </c>
      <c r="I405" s="168" t="s">
        <v>1737</v>
      </c>
      <c r="J405" s="168" t="s">
        <v>13122</v>
      </c>
      <c r="K405" s="207"/>
      <c r="L405" s="207"/>
      <c r="M405" s="207"/>
      <c r="N405" s="207"/>
      <c r="O405" s="207"/>
      <c r="P405" s="169"/>
      <c r="Q405" s="208"/>
      <c r="R405" s="166" t="s">
        <v>1333</v>
      </c>
      <c r="S405" s="165" t="s">
        <v>12054</v>
      </c>
      <c r="T405" s="165" t="s">
        <v>13023</v>
      </c>
      <c r="U405" s="185"/>
      <c r="V405" s="209">
        <v>580</v>
      </c>
      <c r="X405" s="210">
        <v>0</v>
      </c>
      <c r="AB405" s="211" t="s">
        <v>16068</v>
      </c>
    </row>
    <row r="406" spans="1:28" s="210" customFormat="1" ht="108">
      <c r="A406" s="294" t="s">
        <v>2175</v>
      </c>
      <c r="B406" s="166" t="s">
        <v>1088</v>
      </c>
      <c r="C406" s="170" t="s">
        <v>2228</v>
      </c>
      <c r="D406" s="213"/>
      <c r="E406" s="166" t="s">
        <v>1058</v>
      </c>
      <c r="F406" s="166" t="s">
        <v>2175</v>
      </c>
      <c r="G406" s="166" t="s">
        <v>12764</v>
      </c>
      <c r="H406" s="167">
        <v>0</v>
      </c>
      <c r="I406" s="168" t="s">
        <v>1693</v>
      </c>
      <c r="J406" s="168" t="s">
        <v>13121</v>
      </c>
      <c r="K406" s="207"/>
      <c r="L406" s="207"/>
      <c r="M406" s="207"/>
      <c r="N406" s="207"/>
      <c r="O406" s="207"/>
      <c r="P406" s="169"/>
      <c r="Q406" s="208"/>
      <c r="R406" s="166" t="s">
        <v>2228</v>
      </c>
      <c r="S406" s="165" t="s">
        <v>12054</v>
      </c>
      <c r="T406" s="165" t="s">
        <v>13022</v>
      </c>
      <c r="U406" s="185"/>
      <c r="V406" s="209">
        <v>408</v>
      </c>
      <c r="X406" s="210">
        <v>0</v>
      </c>
      <c r="AB406" s="211" t="s">
        <v>16022</v>
      </c>
    </row>
    <row r="407" spans="1:28" s="210" customFormat="1" ht="40.5">
      <c r="A407" s="294" t="s">
        <v>645</v>
      </c>
      <c r="B407" s="166" t="s">
        <v>1087</v>
      </c>
      <c r="C407" s="170" t="s">
        <v>50</v>
      </c>
      <c r="D407" s="213"/>
      <c r="E407" s="166" t="s">
        <v>1065</v>
      </c>
      <c r="F407" s="166" t="s">
        <v>645</v>
      </c>
      <c r="G407" s="166" t="s">
        <v>12764</v>
      </c>
      <c r="H407" s="167">
        <v>0</v>
      </c>
      <c r="I407" s="168" t="s">
        <v>1522</v>
      </c>
      <c r="J407" s="168" t="s">
        <v>6296</v>
      </c>
      <c r="K407" s="207"/>
      <c r="L407" s="207"/>
      <c r="M407" s="207"/>
      <c r="N407" s="207"/>
      <c r="O407" s="207"/>
      <c r="P407" s="169"/>
      <c r="Q407" s="208"/>
      <c r="R407" s="166" t="s">
        <v>50</v>
      </c>
      <c r="S407" s="165" t="s">
        <v>12116</v>
      </c>
      <c r="T407" s="165" t="s">
        <v>6295</v>
      </c>
      <c r="U407" s="185"/>
      <c r="V407" s="209">
        <v>56</v>
      </c>
      <c r="X407" s="210">
        <v>0</v>
      </c>
      <c r="AB407" s="211" t="s">
        <v>16003</v>
      </c>
    </row>
    <row r="408" spans="1:28" s="210" customFormat="1" ht="108">
      <c r="A408" s="294" t="s">
        <v>760</v>
      </c>
      <c r="B408" s="166" t="s">
        <v>1090</v>
      </c>
      <c r="C408" s="170" t="s">
        <v>1332</v>
      </c>
      <c r="D408" s="213"/>
      <c r="E408" s="166" t="s">
        <v>1058</v>
      </c>
      <c r="F408" s="166" t="s">
        <v>760</v>
      </c>
      <c r="G408" s="166" t="s">
        <v>12764</v>
      </c>
      <c r="H408" s="167">
        <v>0</v>
      </c>
      <c r="I408" s="168" t="s">
        <v>1692</v>
      </c>
      <c r="J408" s="168" t="s">
        <v>13117</v>
      </c>
      <c r="K408" s="207"/>
      <c r="L408" s="207"/>
      <c r="M408" s="207"/>
      <c r="N408" s="207"/>
      <c r="O408" s="207"/>
      <c r="P408" s="169"/>
      <c r="Q408" s="208"/>
      <c r="R408" s="166" t="s">
        <v>1332</v>
      </c>
      <c r="S408" s="165" t="s">
        <v>12054</v>
      </c>
      <c r="T408" s="165" t="s">
        <v>13018</v>
      </c>
      <c r="U408" s="185"/>
      <c r="V408" s="209">
        <v>569</v>
      </c>
      <c r="X408" s="210">
        <v>0</v>
      </c>
      <c r="AB408" s="211" t="s">
        <v>16069</v>
      </c>
    </row>
    <row r="409" spans="1:28" s="210" customFormat="1" ht="40.5">
      <c r="A409" s="294" t="s">
        <v>646</v>
      </c>
      <c r="B409" s="166" t="s">
        <v>1087</v>
      </c>
      <c r="C409" s="170" t="s">
        <v>522</v>
      </c>
      <c r="D409" s="213"/>
      <c r="E409" s="166" t="s">
        <v>1066</v>
      </c>
      <c r="F409" s="166" t="s">
        <v>646</v>
      </c>
      <c r="G409" s="166" t="s">
        <v>12764</v>
      </c>
      <c r="H409" s="167">
        <v>0</v>
      </c>
      <c r="I409" s="168" t="s">
        <v>1523</v>
      </c>
      <c r="J409" s="168" t="s">
        <v>1497</v>
      </c>
      <c r="K409" s="207"/>
      <c r="L409" s="207"/>
      <c r="M409" s="207"/>
      <c r="N409" s="207"/>
      <c r="O409" s="207"/>
      <c r="P409" s="169"/>
      <c r="Q409" s="208"/>
      <c r="R409" s="166" t="s">
        <v>522</v>
      </c>
      <c r="S409" s="165" t="s">
        <v>12120</v>
      </c>
      <c r="T409" s="165" t="s">
        <v>6504</v>
      </c>
      <c r="U409" s="185"/>
      <c r="V409" s="209">
        <v>59</v>
      </c>
      <c r="X409" s="210">
        <v>0</v>
      </c>
      <c r="AB409" s="211" t="s">
        <v>16070</v>
      </c>
    </row>
    <row r="410" spans="1:28" s="210" customFormat="1" ht="67.5">
      <c r="A410" s="294" t="s">
        <v>16071</v>
      </c>
      <c r="B410" s="166" t="s">
        <v>1090</v>
      </c>
      <c r="C410" s="170" t="s">
        <v>16072</v>
      </c>
      <c r="D410" s="213"/>
      <c r="E410" s="166" t="s">
        <v>1058</v>
      </c>
      <c r="F410" s="166" t="s">
        <v>16071</v>
      </c>
      <c r="G410" s="166" t="s">
        <v>12764</v>
      </c>
      <c r="H410" s="167">
        <v>0</v>
      </c>
      <c r="I410" s="168" t="s">
        <v>16073</v>
      </c>
      <c r="J410" s="168" t="s">
        <v>13101</v>
      </c>
      <c r="K410" s="207"/>
      <c r="L410" s="207"/>
      <c r="M410" s="207"/>
      <c r="N410" s="207"/>
      <c r="O410" s="207"/>
      <c r="P410" s="169"/>
      <c r="Q410" s="208"/>
      <c r="R410" s="166" t="s">
        <v>16072</v>
      </c>
      <c r="S410" s="165" t="s">
        <v>12054</v>
      </c>
      <c r="T410" s="165" t="s">
        <v>13002</v>
      </c>
      <c r="U410" s="185"/>
      <c r="V410" s="209">
        <v>570</v>
      </c>
      <c r="X410" s="210">
        <v>0</v>
      </c>
      <c r="AB410" s="211" t="s">
        <v>16074</v>
      </c>
    </row>
    <row r="411" spans="1:28" s="210" customFormat="1" ht="121.5">
      <c r="A411" s="294" t="s">
        <v>15173</v>
      </c>
      <c r="B411" s="166" t="s">
        <v>1089</v>
      </c>
      <c r="C411" s="170" t="s">
        <v>15172</v>
      </c>
      <c r="D411" s="213"/>
      <c r="E411" s="166" t="s">
        <v>1058</v>
      </c>
      <c r="F411" s="166" t="s">
        <v>15173</v>
      </c>
      <c r="G411" s="166" t="s">
        <v>12764</v>
      </c>
      <c r="H411" s="167">
        <v>0</v>
      </c>
      <c r="I411" s="168" t="s">
        <v>1642</v>
      </c>
      <c r="J411" s="168" t="s">
        <v>13122</v>
      </c>
      <c r="K411" s="207"/>
      <c r="L411" s="207"/>
      <c r="M411" s="207"/>
      <c r="N411" s="207"/>
      <c r="O411" s="207"/>
      <c r="P411" s="169"/>
      <c r="Q411" s="208"/>
      <c r="R411" s="166" t="s">
        <v>15172</v>
      </c>
      <c r="S411" s="165" t="s">
        <v>12054</v>
      </c>
      <c r="T411" s="165" t="s">
        <v>13023</v>
      </c>
      <c r="U411" s="185"/>
      <c r="V411" s="209">
        <v>341</v>
      </c>
      <c r="X411" s="210">
        <v>0</v>
      </c>
      <c r="AB411" s="211" t="s">
        <v>16075</v>
      </c>
    </row>
    <row r="412" spans="1:28" s="210" customFormat="1" ht="67.5">
      <c r="A412" s="294" t="s">
        <v>735</v>
      </c>
      <c r="B412" s="166" t="s">
        <v>1088</v>
      </c>
      <c r="C412" s="170" t="s">
        <v>15235</v>
      </c>
      <c r="D412" s="213"/>
      <c r="E412" s="166" t="s">
        <v>2323</v>
      </c>
      <c r="F412" s="166" t="s">
        <v>735</v>
      </c>
      <c r="G412" s="166" t="s">
        <v>12764</v>
      </c>
      <c r="H412" s="167">
        <v>0</v>
      </c>
      <c r="I412" s="168" t="s">
        <v>1679</v>
      </c>
      <c r="J412" s="168" t="s">
        <v>1660</v>
      </c>
      <c r="K412" s="207"/>
      <c r="L412" s="207"/>
      <c r="M412" s="207"/>
      <c r="N412" s="207"/>
      <c r="O412" s="207"/>
      <c r="P412" s="169"/>
      <c r="Q412" s="208"/>
      <c r="R412" s="166" t="s">
        <v>15235</v>
      </c>
      <c r="S412" s="165" t="s">
        <v>12238</v>
      </c>
      <c r="T412" s="165" t="s">
        <v>11494</v>
      </c>
      <c r="U412" s="185"/>
      <c r="V412" s="209">
        <v>399</v>
      </c>
      <c r="X412" s="210">
        <v>0</v>
      </c>
      <c r="AB412" s="211" t="s">
        <v>16076</v>
      </c>
    </row>
    <row r="413" spans="1:28" s="210" customFormat="1" ht="67.5">
      <c r="A413" s="294" t="s">
        <v>14902</v>
      </c>
      <c r="B413" s="166" t="s">
        <v>1088</v>
      </c>
      <c r="C413" s="170" t="s">
        <v>14901</v>
      </c>
      <c r="D413" s="213"/>
      <c r="E413" s="166" t="s">
        <v>1063</v>
      </c>
      <c r="F413" s="166" t="s">
        <v>14902</v>
      </c>
      <c r="G413" s="166" t="s">
        <v>12764</v>
      </c>
      <c r="H413" s="167">
        <v>0</v>
      </c>
      <c r="I413" s="168" t="s">
        <v>14908</v>
      </c>
      <c r="J413" s="168" t="s">
        <v>12398</v>
      </c>
      <c r="K413" s="207"/>
      <c r="L413" s="207"/>
      <c r="M413" s="207"/>
      <c r="N413" s="207"/>
      <c r="O413" s="207"/>
      <c r="P413" s="169"/>
      <c r="Q413" s="208"/>
      <c r="R413" s="166" t="s">
        <v>14901</v>
      </c>
      <c r="S413" s="165" t="s">
        <v>12107</v>
      </c>
      <c r="T413" s="165" t="s">
        <v>5882</v>
      </c>
      <c r="U413" s="185"/>
      <c r="V413" s="209">
        <v>504</v>
      </c>
      <c r="X413" s="210">
        <v>0</v>
      </c>
      <c r="AB413" s="211" t="s">
        <v>16018</v>
      </c>
    </row>
    <row r="414" spans="1:28" s="210" customFormat="1" ht="81">
      <c r="A414" s="294" t="s">
        <v>648</v>
      </c>
      <c r="B414" s="166" t="s">
        <v>1087</v>
      </c>
      <c r="C414" s="170" t="s">
        <v>647</v>
      </c>
      <c r="D414" s="213"/>
      <c r="E414" s="166" t="s">
        <v>1058</v>
      </c>
      <c r="F414" s="166" t="s">
        <v>648</v>
      </c>
      <c r="G414" s="166" t="s">
        <v>12764</v>
      </c>
      <c r="H414" s="167">
        <v>0</v>
      </c>
      <c r="I414" s="168" t="s">
        <v>1524</v>
      </c>
      <c r="J414" s="168" t="s">
        <v>13120</v>
      </c>
      <c r="K414" s="207"/>
      <c r="L414" s="207"/>
      <c r="M414" s="207"/>
      <c r="N414" s="207"/>
      <c r="O414" s="207"/>
      <c r="P414" s="169"/>
      <c r="Q414" s="208"/>
      <c r="R414" s="166" t="s">
        <v>647</v>
      </c>
      <c r="S414" s="165" t="s">
        <v>12054</v>
      </c>
      <c r="T414" s="165" t="s">
        <v>13021</v>
      </c>
      <c r="U414" s="185"/>
      <c r="V414" s="209">
        <v>61</v>
      </c>
      <c r="X414" s="210">
        <v>0</v>
      </c>
      <c r="AB414" s="211" t="s">
        <v>16077</v>
      </c>
    </row>
    <row r="415" spans="1:28" s="210" customFormat="1" ht="67.5">
      <c r="A415" s="294" t="s">
        <v>649</v>
      </c>
      <c r="B415" s="166" t="s">
        <v>1087</v>
      </c>
      <c r="C415" s="170" t="s">
        <v>2160</v>
      </c>
      <c r="D415" s="213"/>
      <c r="E415" s="166" t="s">
        <v>1069</v>
      </c>
      <c r="F415" s="166" t="s">
        <v>649</v>
      </c>
      <c r="G415" s="166" t="s">
        <v>12764</v>
      </c>
      <c r="H415" s="167">
        <v>0</v>
      </c>
      <c r="I415" s="168" t="s">
        <v>1525</v>
      </c>
      <c r="J415" s="168" t="s">
        <v>12416</v>
      </c>
      <c r="K415" s="207"/>
      <c r="L415" s="207"/>
      <c r="M415" s="207"/>
      <c r="N415" s="207"/>
      <c r="O415" s="207"/>
      <c r="P415" s="169"/>
      <c r="Q415" s="208"/>
      <c r="R415" s="166" t="s">
        <v>2160</v>
      </c>
      <c r="S415" s="165" t="s">
        <v>12128</v>
      </c>
      <c r="T415" s="165" t="s">
        <v>6840</v>
      </c>
      <c r="U415" s="185"/>
      <c r="V415" s="209">
        <v>72</v>
      </c>
      <c r="X415" s="210">
        <v>0</v>
      </c>
      <c r="AB415" s="211" t="s">
        <v>16078</v>
      </c>
    </row>
    <row r="416" spans="1:28" s="210" customFormat="1" ht="27">
      <c r="A416" s="294" t="s">
        <v>650</v>
      </c>
      <c r="B416" s="166" t="s">
        <v>1087</v>
      </c>
      <c r="C416" s="170" t="s">
        <v>866</v>
      </c>
      <c r="D416" s="213"/>
      <c r="E416" s="166" t="s">
        <v>1066</v>
      </c>
      <c r="F416" s="166" t="s">
        <v>650</v>
      </c>
      <c r="G416" s="166" t="s">
        <v>12764</v>
      </c>
      <c r="H416" s="167">
        <v>0</v>
      </c>
      <c r="I416" s="168" t="s">
        <v>1526</v>
      </c>
      <c r="J416" s="168" t="s">
        <v>1527</v>
      </c>
      <c r="K416" s="207"/>
      <c r="L416" s="207"/>
      <c r="M416" s="207"/>
      <c r="N416" s="207"/>
      <c r="O416" s="207"/>
      <c r="P416" s="169"/>
      <c r="Q416" s="208"/>
      <c r="R416" s="166" t="s">
        <v>866</v>
      </c>
      <c r="S416" s="165" t="s">
        <v>12120</v>
      </c>
      <c r="T416" s="165" t="s">
        <v>6503</v>
      </c>
      <c r="U416" s="185"/>
      <c r="V416" s="209">
        <v>68</v>
      </c>
      <c r="X416" s="210">
        <v>0</v>
      </c>
      <c r="AB416" s="211" t="s">
        <v>16079</v>
      </c>
    </row>
    <row r="417" spans="1:28" s="210" customFormat="1" ht="20">
      <c r="A417" s="294" t="s">
        <v>1362</v>
      </c>
      <c r="B417" s="166" t="s">
        <v>1088</v>
      </c>
      <c r="C417" s="170" t="s">
        <v>866</v>
      </c>
      <c r="D417" s="213"/>
      <c r="E417" s="166" t="s">
        <v>1066</v>
      </c>
      <c r="F417" s="166" t="s">
        <v>1362</v>
      </c>
      <c r="G417" s="166" t="s">
        <v>12764</v>
      </c>
      <c r="H417" s="167">
        <v>0</v>
      </c>
      <c r="I417" s="168" t="s">
        <v>1526</v>
      </c>
      <c r="J417" s="168" t="s">
        <v>1527</v>
      </c>
      <c r="K417" s="207"/>
      <c r="L417" s="207"/>
      <c r="M417" s="207"/>
      <c r="N417" s="207"/>
      <c r="O417" s="207"/>
      <c r="P417" s="169"/>
      <c r="Q417" s="208"/>
      <c r="R417" s="166" t="s">
        <v>866</v>
      </c>
      <c r="S417" s="165" t="s">
        <v>12120</v>
      </c>
      <c r="T417" s="165" t="s">
        <v>6503</v>
      </c>
      <c r="U417" s="185"/>
      <c r="V417" s="209">
        <v>425</v>
      </c>
      <c r="X417" s="210">
        <v>0</v>
      </c>
      <c r="AB417" s="211" t="s">
        <v>16024</v>
      </c>
    </row>
    <row r="418" spans="1:28" s="210" customFormat="1" ht="81">
      <c r="A418" s="294" t="s">
        <v>382</v>
      </c>
      <c r="B418" s="166" t="s">
        <v>1087</v>
      </c>
      <c r="C418" s="170" t="s">
        <v>13321</v>
      </c>
      <c r="D418" s="213"/>
      <c r="E418" s="166" t="s">
        <v>1066</v>
      </c>
      <c r="F418" s="166" t="s">
        <v>382</v>
      </c>
      <c r="G418" s="166" t="s">
        <v>12764</v>
      </c>
      <c r="H418" s="167">
        <v>0</v>
      </c>
      <c r="I418" s="168" t="s">
        <v>1531</v>
      </c>
      <c r="J418" s="168" t="s">
        <v>1532</v>
      </c>
      <c r="K418" s="207"/>
      <c r="L418" s="207"/>
      <c r="M418" s="207"/>
      <c r="N418" s="207"/>
      <c r="O418" s="207"/>
      <c r="P418" s="169"/>
      <c r="Q418" s="208"/>
      <c r="R418" s="166" t="s">
        <v>13321</v>
      </c>
      <c r="S418" s="165" t="s">
        <v>12120</v>
      </c>
      <c r="T418" s="165" t="s">
        <v>6466</v>
      </c>
      <c r="U418" s="185"/>
      <c r="V418" s="209">
        <v>73</v>
      </c>
      <c r="X418" s="210">
        <v>0</v>
      </c>
      <c r="AB418" s="211" t="s">
        <v>16080</v>
      </c>
    </row>
    <row r="419" spans="1:28" s="210" customFormat="1" ht="40.5">
      <c r="A419" s="294" t="s">
        <v>736</v>
      </c>
      <c r="B419" s="166" t="s">
        <v>1088</v>
      </c>
      <c r="C419" s="170" t="s">
        <v>803</v>
      </c>
      <c r="D419" s="213"/>
      <c r="E419" s="166" t="s">
        <v>2321</v>
      </c>
      <c r="F419" s="166" t="s">
        <v>736</v>
      </c>
      <c r="G419" s="166" t="s">
        <v>12764</v>
      </c>
      <c r="H419" s="167">
        <v>0</v>
      </c>
      <c r="I419" s="168" t="s">
        <v>1688</v>
      </c>
      <c r="J419" s="168" t="s">
        <v>1688</v>
      </c>
      <c r="K419" s="207"/>
      <c r="L419" s="207"/>
      <c r="M419" s="207"/>
      <c r="N419" s="207"/>
      <c r="O419" s="207"/>
      <c r="P419" s="169"/>
      <c r="Q419" s="208"/>
      <c r="R419" s="166" t="s">
        <v>803</v>
      </c>
      <c r="S419" s="165" t="s">
        <v>12035</v>
      </c>
      <c r="T419" s="165" t="s">
        <v>3289</v>
      </c>
      <c r="U419" s="185"/>
      <c r="V419" s="209">
        <v>428</v>
      </c>
      <c r="X419" s="210">
        <v>0</v>
      </c>
      <c r="AB419" s="211" t="s">
        <v>15969</v>
      </c>
    </row>
    <row r="420" spans="1:28" s="210" customFormat="1" ht="54">
      <c r="A420" s="294" t="s">
        <v>737</v>
      </c>
      <c r="B420" s="166" t="s">
        <v>1088</v>
      </c>
      <c r="C420" s="170" t="s">
        <v>11977</v>
      </c>
      <c r="D420" s="213"/>
      <c r="E420" s="166" t="s">
        <v>1054</v>
      </c>
      <c r="F420" s="166" t="s">
        <v>737</v>
      </c>
      <c r="G420" s="166" t="s">
        <v>12764</v>
      </c>
      <c r="H420" s="167">
        <v>0</v>
      </c>
      <c r="I420" s="168" t="s">
        <v>1685</v>
      </c>
      <c r="J420" s="168" t="s">
        <v>1689</v>
      </c>
      <c r="K420" s="207"/>
      <c r="L420" s="207"/>
      <c r="M420" s="207"/>
      <c r="N420" s="207"/>
      <c r="O420" s="207"/>
      <c r="P420" s="169"/>
      <c r="Q420" s="208"/>
      <c r="R420" s="166" t="s">
        <v>11977</v>
      </c>
      <c r="S420" s="165" t="s">
        <v>12037</v>
      </c>
      <c r="T420" s="165" t="s">
        <v>3337</v>
      </c>
      <c r="U420" s="185"/>
      <c r="V420" s="209">
        <v>432</v>
      </c>
      <c r="X420" s="210">
        <v>0</v>
      </c>
      <c r="AB420" s="211" t="s">
        <v>16081</v>
      </c>
    </row>
    <row r="421" spans="1:28" s="210" customFormat="1" ht="67.5">
      <c r="A421" s="294" t="s">
        <v>719</v>
      </c>
      <c r="B421" s="166" t="s">
        <v>1089</v>
      </c>
      <c r="C421" s="170" t="s">
        <v>43</v>
      </c>
      <c r="D421" s="213"/>
      <c r="E421" s="166" t="s">
        <v>1058</v>
      </c>
      <c r="F421" s="166" t="s">
        <v>719</v>
      </c>
      <c r="G421" s="166" t="s">
        <v>12764</v>
      </c>
      <c r="H421" s="167">
        <v>0</v>
      </c>
      <c r="I421" s="168" t="s">
        <v>1640</v>
      </c>
      <c r="J421" s="168" t="s">
        <v>13122</v>
      </c>
      <c r="K421" s="207"/>
      <c r="L421" s="207"/>
      <c r="M421" s="207"/>
      <c r="N421" s="207"/>
      <c r="O421" s="207"/>
      <c r="P421" s="169"/>
      <c r="Q421" s="208"/>
      <c r="R421" s="166" t="s">
        <v>43</v>
      </c>
      <c r="S421" s="165" t="s">
        <v>12054</v>
      </c>
      <c r="T421" s="165" t="s">
        <v>13023</v>
      </c>
      <c r="U421" s="185"/>
      <c r="V421" s="209">
        <v>337</v>
      </c>
      <c r="X421" s="210">
        <v>0</v>
      </c>
      <c r="AB421" s="211" t="s">
        <v>16082</v>
      </c>
    </row>
    <row r="422" spans="1:28" s="210" customFormat="1" ht="27">
      <c r="A422" s="294" t="s">
        <v>738</v>
      </c>
      <c r="B422" s="166" t="s">
        <v>1088</v>
      </c>
      <c r="C422" s="170" t="s">
        <v>778</v>
      </c>
      <c r="D422" s="213"/>
      <c r="E422" s="166" t="s">
        <v>842</v>
      </c>
      <c r="F422" s="166" t="s">
        <v>738</v>
      </c>
      <c r="G422" s="166" t="s">
        <v>12764</v>
      </c>
      <c r="H422" s="167">
        <v>0</v>
      </c>
      <c r="I422" s="168" t="s">
        <v>1690</v>
      </c>
      <c r="J422" s="168" t="s">
        <v>9079</v>
      </c>
      <c r="K422" s="207"/>
      <c r="L422" s="207"/>
      <c r="M422" s="207"/>
      <c r="N422" s="207"/>
      <c r="O422" s="207"/>
      <c r="P422" s="169"/>
      <c r="Q422" s="208"/>
      <c r="R422" s="166" t="s">
        <v>778</v>
      </c>
      <c r="S422" s="165" t="s">
        <v>12184</v>
      </c>
      <c r="T422" s="165" t="s">
        <v>13070</v>
      </c>
      <c r="U422" s="185"/>
      <c r="V422" s="209">
        <v>437</v>
      </c>
      <c r="X422" s="210">
        <v>0</v>
      </c>
      <c r="AB422" s="211" t="s">
        <v>15970</v>
      </c>
    </row>
    <row r="423" spans="1:28" s="210" customFormat="1" ht="54">
      <c r="A423" s="294" t="s">
        <v>651</v>
      </c>
      <c r="B423" s="166" t="s">
        <v>1087</v>
      </c>
      <c r="C423" s="170" t="s">
        <v>14501</v>
      </c>
      <c r="D423" s="213"/>
      <c r="E423" s="166" t="s">
        <v>843</v>
      </c>
      <c r="F423" s="166" t="s">
        <v>651</v>
      </c>
      <c r="G423" s="166" t="s">
        <v>12764</v>
      </c>
      <c r="H423" s="167">
        <v>0</v>
      </c>
      <c r="I423" s="168" t="s">
        <v>1533</v>
      </c>
      <c r="J423" s="168" t="s">
        <v>9582</v>
      </c>
      <c r="K423" s="207"/>
      <c r="L423" s="207"/>
      <c r="M423" s="207"/>
      <c r="N423" s="207"/>
      <c r="O423" s="207"/>
      <c r="P423" s="169"/>
      <c r="Q423" s="208"/>
      <c r="R423" s="166" t="s">
        <v>14501</v>
      </c>
      <c r="S423" s="165" t="s">
        <v>12196</v>
      </c>
      <c r="T423" s="165" t="s">
        <v>9581</v>
      </c>
      <c r="U423" s="185"/>
      <c r="V423" s="209">
        <v>135</v>
      </c>
      <c r="X423" s="210">
        <v>0</v>
      </c>
      <c r="AB423" s="211" t="s">
        <v>16083</v>
      </c>
    </row>
    <row r="424" spans="1:28" s="210" customFormat="1" ht="67.5">
      <c r="A424" s="294" t="s">
        <v>16084</v>
      </c>
      <c r="B424" s="166" t="s">
        <v>1087</v>
      </c>
      <c r="C424" s="170" t="s">
        <v>16085</v>
      </c>
      <c r="D424" s="213"/>
      <c r="E424" s="166" t="s">
        <v>1058</v>
      </c>
      <c r="F424" s="166" t="s">
        <v>16084</v>
      </c>
      <c r="G424" s="166" t="s">
        <v>12764</v>
      </c>
      <c r="H424" s="167">
        <v>0</v>
      </c>
      <c r="I424" s="168" t="s">
        <v>16086</v>
      </c>
      <c r="J424" s="168" t="s">
        <v>13128</v>
      </c>
      <c r="K424" s="207"/>
      <c r="L424" s="207"/>
      <c r="M424" s="207"/>
      <c r="N424" s="207"/>
      <c r="O424" s="207"/>
      <c r="P424" s="169"/>
      <c r="Q424" s="208"/>
      <c r="R424" s="166" t="s">
        <v>16085</v>
      </c>
      <c r="S424" s="165" t="s">
        <v>12054</v>
      </c>
      <c r="T424" s="165" t="s">
        <v>13029</v>
      </c>
      <c r="U424" s="185"/>
      <c r="V424" s="209">
        <v>226</v>
      </c>
      <c r="X424" s="210">
        <v>0</v>
      </c>
      <c r="AB424" s="211" t="s">
        <v>16087</v>
      </c>
    </row>
    <row r="425" spans="1:28" s="210" customFormat="1" ht="94.5">
      <c r="A425" s="294" t="s">
        <v>739</v>
      </c>
      <c r="B425" s="166" t="s">
        <v>1088</v>
      </c>
      <c r="C425" s="170" t="s">
        <v>2053</v>
      </c>
      <c r="D425" s="213"/>
      <c r="E425" s="166" t="s">
        <v>1058</v>
      </c>
      <c r="F425" s="166" t="s">
        <v>739</v>
      </c>
      <c r="G425" s="166" t="s">
        <v>12764</v>
      </c>
      <c r="H425" s="167">
        <v>0</v>
      </c>
      <c r="I425" s="168" t="s">
        <v>2336</v>
      </c>
      <c r="J425" s="168" t="s">
        <v>13126</v>
      </c>
      <c r="K425" s="207"/>
      <c r="L425" s="207"/>
      <c r="M425" s="207"/>
      <c r="N425" s="207"/>
      <c r="O425" s="207"/>
      <c r="P425" s="169"/>
      <c r="Q425" s="208"/>
      <c r="R425" s="166" t="s">
        <v>2053</v>
      </c>
      <c r="S425" s="165" t="s">
        <v>12054</v>
      </c>
      <c r="T425" s="165" t="s">
        <v>13027</v>
      </c>
      <c r="U425" s="185"/>
      <c r="V425" s="209">
        <v>443</v>
      </c>
      <c r="X425" s="210">
        <v>0</v>
      </c>
      <c r="AB425" s="211" t="s">
        <v>15971</v>
      </c>
    </row>
    <row r="426" spans="1:28" s="210" customFormat="1" ht="94.5">
      <c r="A426" s="294" t="s">
        <v>740</v>
      </c>
      <c r="B426" s="166" t="s">
        <v>1088</v>
      </c>
      <c r="C426" s="170" t="s">
        <v>1691</v>
      </c>
      <c r="D426" s="213"/>
      <c r="E426" s="166" t="s">
        <v>1058</v>
      </c>
      <c r="F426" s="166" t="s">
        <v>740</v>
      </c>
      <c r="G426" s="166" t="s">
        <v>12764</v>
      </c>
      <c r="H426" s="167">
        <v>0</v>
      </c>
      <c r="I426" s="168" t="s">
        <v>2336</v>
      </c>
      <c r="J426" s="168" t="s">
        <v>13126</v>
      </c>
      <c r="K426" s="207"/>
      <c r="L426" s="207"/>
      <c r="M426" s="207"/>
      <c r="N426" s="207"/>
      <c r="O426" s="207"/>
      <c r="P426" s="169"/>
      <c r="Q426" s="208"/>
      <c r="R426" s="166" t="s">
        <v>1691</v>
      </c>
      <c r="S426" s="165" t="s">
        <v>12054</v>
      </c>
      <c r="T426" s="165" t="s">
        <v>13027</v>
      </c>
      <c r="U426" s="185"/>
      <c r="V426" s="209">
        <v>446</v>
      </c>
      <c r="X426" s="210">
        <v>0</v>
      </c>
      <c r="AB426" s="211" t="s">
        <v>16088</v>
      </c>
    </row>
    <row r="427" spans="1:28" s="210" customFormat="1" ht="81">
      <c r="A427" s="294" t="s">
        <v>761</v>
      </c>
      <c r="B427" s="166" t="s">
        <v>1090</v>
      </c>
      <c r="C427" s="170" t="s">
        <v>15199</v>
      </c>
      <c r="D427" s="213"/>
      <c r="E427" s="166" t="s">
        <v>2323</v>
      </c>
      <c r="F427" s="166" t="s">
        <v>761</v>
      </c>
      <c r="G427" s="166" t="s">
        <v>12764</v>
      </c>
      <c r="H427" s="167">
        <v>0</v>
      </c>
      <c r="I427" s="168" t="s">
        <v>1739</v>
      </c>
      <c r="J427" s="168" t="s">
        <v>1660</v>
      </c>
      <c r="K427" s="207"/>
      <c r="L427" s="207"/>
      <c r="M427" s="207"/>
      <c r="N427" s="207"/>
      <c r="O427" s="207"/>
      <c r="P427" s="169"/>
      <c r="Q427" s="208"/>
      <c r="R427" s="166" t="s">
        <v>15199</v>
      </c>
      <c r="S427" s="165" t="s">
        <v>12238</v>
      </c>
      <c r="T427" s="165" t="s">
        <v>11494</v>
      </c>
      <c r="U427" s="185"/>
      <c r="V427" s="209">
        <v>578</v>
      </c>
      <c r="X427" s="210">
        <v>0</v>
      </c>
      <c r="AB427" s="211" t="s">
        <v>16089</v>
      </c>
    </row>
    <row r="428" spans="1:28" s="210" customFormat="1" ht="94.5">
      <c r="A428" s="294" t="s">
        <v>721</v>
      </c>
      <c r="B428" s="166" t="s">
        <v>1089</v>
      </c>
      <c r="C428" s="170" t="s">
        <v>14518</v>
      </c>
      <c r="D428" s="213"/>
      <c r="E428" s="166" t="s">
        <v>1058</v>
      </c>
      <c r="F428" s="166" t="s">
        <v>721</v>
      </c>
      <c r="G428" s="166" t="s">
        <v>12764</v>
      </c>
      <c r="H428" s="167">
        <v>0</v>
      </c>
      <c r="I428" s="168" t="s">
        <v>1642</v>
      </c>
      <c r="J428" s="168" t="s">
        <v>13122</v>
      </c>
      <c r="K428" s="207"/>
      <c r="L428" s="207"/>
      <c r="M428" s="207"/>
      <c r="N428" s="207"/>
      <c r="O428" s="207"/>
      <c r="P428" s="169"/>
      <c r="Q428" s="208"/>
      <c r="R428" s="166" t="s">
        <v>14518</v>
      </c>
      <c r="S428" s="165" t="s">
        <v>12054</v>
      </c>
      <c r="T428" s="165" t="s">
        <v>13023</v>
      </c>
      <c r="U428" s="185"/>
      <c r="V428" s="209">
        <v>391</v>
      </c>
      <c r="X428" s="210">
        <v>0</v>
      </c>
      <c r="AB428" s="211" t="s">
        <v>16090</v>
      </c>
    </row>
    <row r="429" spans="1:28" s="210" customFormat="1" ht="121.5">
      <c r="A429" s="294" t="s">
        <v>16091</v>
      </c>
      <c r="B429" s="166" t="s">
        <v>1087</v>
      </c>
      <c r="C429" s="170" t="s">
        <v>16092</v>
      </c>
      <c r="D429" s="213"/>
      <c r="E429" s="166" t="s">
        <v>1058</v>
      </c>
      <c r="F429" s="166" t="s">
        <v>16091</v>
      </c>
      <c r="G429" s="166" t="s">
        <v>12764</v>
      </c>
      <c r="H429" s="167">
        <v>0</v>
      </c>
      <c r="I429" s="168" t="s">
        <v>1534</v>
      </c>
      <c r="J429" s="168" t="s">
        <v>13118</v>
      </c>
      <c r="K429" s="207"/>
      <c r="L429" s="207"/>
      <c r="M429" s="207"/>
      <c r="N429" s="207"/>
      <c r="O429" s="207"/>
      <c r="P429" s="169"/>
      <c r="Q429" s="208"/>
      <c r="R429" s="166" t="s">
        <v>16092</v>
      </c>
      <c r="S429" s="165" t="s">
        <v>12054</v>
      </c>
      <c r="T429" s="165" t="s">
        <v>13019</v>
      </c>
      <c r="U429" s="185"/>
      <c r="V429" s="209">
        <v>101</v>
      </c>
      <c r="X429" s="210">
        <v>0</v>
      </c>
      <c r="AB429" s="211" t="s">
        <v>16093</v>
      </c>
    </row>
    <row r="430" spans="1:28" s="210" customFormat="1" ht="81">
      <c r="A430" s="294" t="s">
        <v>380</v>
      </c>
      <c r="B430" s="166" t="s">
        <v>1087</v>
      </c>
      <c r="C430" s="170" t="s">
        <v>379</v>
      </c>
      <c r="D430" s="213"/>
      <c r="E430" s="166" t="s">
        <v>1058</v>
      </c>
      <c r="F430" s="166" t="s">
        <v>380</v>
      </c>
      <c r="G430" s="166" t="s">
        <v>12764</v>
      </c>
      <c r="H430" s="167">
        <v>0</v>
      </c>
      <c r="I430" s="168" t="s">
        <v>1535</v>
      </c>
      <c r="J430" s="168" t="s">
        <v>13114</v>
      </c>
      <c r="K430" s="207"/>
      <c r="L430" s="207"/>
      <c r="M430" s="207"/>
      <c r="N430" s="207"/>
      <c r="O430" s="207"/>
      <c r="P430" s="169"/>
      <c r="Q430" s="208"/>
      <c r="R430" s="166" t="s">
        <v>379</v>
      </c>
      <c r="S430" s="165" t="s">
        <v>12054</v>
      </c>
      <c r="T430" s="165" t="s">
        <v>13015</v>
      </c>
      <c r="U430" s="185"/>
      <c r="V430" s="209">
        <v>102</v>
      </c>
      <c r="X430" s="210">
        <v>0</v>
      </c>
      <c r="AB430" s="211" t="s">
        <v>16094</v>
      </c>
    </row>
    <row r="431" spans="1:28" s="210" customFormat="1" ht="40.5">
      <c r="A431" s="294" t="s">
        <v>2388</v>
      </c>
      <c r="B431" s="166" t="s">
        <v>1087</v>
      </c>
      <c r="C431" s="170" t="s">
        <v>13326</v>
      </c>
      <c r="D431" s="213"/>
      <c r="E431" s="166" t="s">
        <v>1069</v>
      </c>
      <c r="F431" s="166" t="s">
        <v>2388</v>
      </c>
      <c r="G431" s="166" t="s">
        <v>12764</v>
      </c>
      <c r="H431" s="167">
        <v>0</v>
      </c>
      <c r="I431" s="168" t="s">
        <v>2389</v>
      </c>
      <c r="J431" s="168" t="s">
        <v>12412</v>
      </c>
      <c r="K431" s="207"/>
      <c r="L431" s="207"/>
      <c r="M431" s="207"/>
      <c r="N431" s="207"/>
      <c r="O431" s="207"/>
      <c r="P431" s="169"/>
      <c r="Q431" s="208"/>
      <c r="R431" s="166" t="s">
        <v>13326</v>
      </c>
      <c r="S431" s="165" t="s">
        <v>12128</v>
      </c>
      <c r="T431" s="165" t="s">
        <v>6825</v>
      </c>
      <c r="U431" s="185"/>
      <c r="V431" s="209">
        <v>164</v>
      </c>
      <c r="X431" s="210">
        <v>0</v>
      </c>
      <c r="AB431" s="211" t="s">
        <v>16095</v>
      </c>
    </row>
    <row r="432" spans="1:28" s="210" customFormat="1" ht="54">
      <c r="A432" s="294" t="s">
        <v>652</v>
      </c>
      <c r="B432" s="166" t="s">
        <v>1087</v>
      </c>
      <c r="C432" s="170" t="s">
        <v>997</v>
      </c>
      <c r="D432" s="213"/>
      <c r="E432" s="166" t="s">
        <v>1059</v>
      </c>
      <c r="F432" s="166" t="s">
        <v>652</v>
      </c>
      <c r="G432" s="166" t="s">
        <v>12764</v>
      </c>
      <c r="H432" s="167">
        <v>0</v>
      </c>
      <c r="I432" s="168" t="s">
        <v>1498</v>
      </c>
      <c r="J432" s="168" t="s">
        <v>1499</v>
      </c>
      <c r="K432" s="207"/>
      <c r="L432" s="207"/>
      <c r="M432" s="207"/>
      <c r="N432" s="207"/>
      <c r="O432" s="207"/>
      <c r="P432" s="169"/>
      <c r="Q432" s="208"/>
      <c r="R432" s="166" t="s">
        <v>997</v>
      </c>
      <c r="S432" s="165" t="s">
        <v>12063</v>
      </c>
      <c r="T432" s="165" t="s">
        <v>4109</v>
      </c>
      <c r="U432" s="185"/>
      <c r="V432" s="209">
        <v>104</v>
      </c>
      <c r="X432" s="210">
        <v>0</v>
      </c>
      <c r="AB432" s="211" t="s">
        <v>15995</v>
      </c>
    </row>
    <row r="433" spans="1:28" s="210" customFormat="1" ht="81">
      <c r="A433" s="294" t="s">
        <v>653</v>
      </c>
      <c r="B433" s="166" t="s">
        <v>1087</v>
      </c>
      <c r="C433" s="170" t="s">
        <v>2390</v>
      </c>
      <c r="D433" s="213"/>
      <c r="E433" s="166" t="s">
        <v>1058</v>
      </c>
      <c r="F433" s="166" t="s">
        <v>653</v>
      </c>
      <c r="G433" s="166" t="s">
        <v>12764</v>
      </c>
      <c r="H433" s="167">
        <v>0</v>
      </c>
      <c r="I433" s="168" t="s">
        <v>1536</v>
      </c>
      <c r="J433" s="168" t="s">
        <v>15158</v>
      </c>
      <c r="K433" s="207"/>
      <c r="L433" s="207"/>
      <c r="M433" s="207"/>
      <c r="N433" s="207"/>
      <c r="O433" s="207"/>
      <c r="P433" s="169"/>
      <c r="Q433" s="208"/>
      <c r="R433" s="166" t="s">
        <v>2390</v>
      </c>
      <c r="S433" s="165" t="s">
        <v>12054</v>
      </c>
      <c r="T433" s="165" t="s">
        <v>13032</v>
      </c>
      <c r="U433" s="185"/>
      <c r="V433" s="209">
        <v>110</v>
      </c>
      <c r="X433" s="210">
        <v>0</v>
      </c>
      <c r="AB433" s="211" t="s">
        <v>16096</v>
      </c>
    </row>
    <row r="434" spans="1:28" s="210" customFormat="1" ht="67.5">
      <c r="A434" s="294" t="s">
        <v>654</v>
      </c>
      <c r="B434" s="166" t="s">
        <v>1087</v>
      </c>
      <c r="C434" s="170" t="s">
        <v>14502</v>
      </c>
      <c r="D434" s="213"/>
      <c r="E434" s="166" t="s">
        <v>1059</v>
      </c>
      <c r="F434" s="166" t="s">
        <v>654</v>
      </c>
      <c r="G434" s="166" t="s">
        <v>12764</v>
      </c>
      <c r="H434" s="167">
        <v>0</v>
      </c>
      <c r="I434" s="168" t="s">
        <v>1537</v>
      </c>
      <c r="J434" s="168" t="s">
        <v>4119</v>
      </c>
      <c r="K434" s="207"/>
      <c r="L434" s="207"/>
      <c r="M434" s="207"/>
      <c r="N434" s="207"/>
      <c r="O434" s="207"/>
      <c r="P434" s="169"/>
      <c r="Q434" s="208"/>
      <c r="R434" s="166" t="s">
        <v>14502</v>
      </c>
      <c r="S434" s="165" t="s">
        <v>12063</v>
      </c>
      <c r="T434" s="165" t="s">
        <v>4118</v>
      </c>
      <c r="U434" s="185"/>
      <c r="V434" s="209">
        <v>108</v>
      </c>
      <c r="X434" s="210">
        <v>0</v>
      </c>
      <c r="AB434" s="211" t="s">
        <v>16097</v>
      </c>
    </row>
    <row r="435" spans="1:28" s="210" customFormat="1" ht="67.5">
      <c r="A435" s="294" t="s">
        <v>655</v>
      </c>
      <c r="B435" s="166" t="s">
        <v>1087</v>
      </c>
      <c r="C435" s="170" t="s">
        <v>2119</v>
      </c>
      <c r="D435" s="213"/>
      <c r="E435" s="166" t="s">
        <v>1058</v>
      </c>
      <c r="F435" s="166" t="s">
        <v>655</v>
      </c>
      <c r="G435" s="166" t="s">
        <v>12764</v>
      </c>
      <c r="H435" s="167">
        <v>0</v>
      </c>
      <c r="I435" s="168" t="s">
        <v>2044</v>
      </c>
      <c r="J435" s="168" t="s">
        <v>13121</v>
      </c>
      <c r="K435" s="207"/>
      <c r="L435" s="207"/>
      <c r="M435" s="207"/>
      <c r="N435" s="207"/>
      <c r="O435" s="207"/>
      <c r="P435" s="169"/>
      <c r="Q435" s="208"/>
      <c r="R435" s="166" t="s">
        <v>2119</v>
      </c>
      <c r="S435" s="165" t="s">
        <v>12054</v>
      </c>
      <c r="T435" s="165" t="s">
        <v>13022</v>
      </c>
      <c r="U435" s="185"/>
      <c r="V435" s="209">
        <v>112</v>
      </c>
      <c r="X435" s="210">
        <v>0</v>
      </c>
      <c r="AB435" s="211" t="s">
        <v>16098</v>
      </c>
    </row>
    <row r="436" spans="1:28" s="210" customFormat="1" ht="81">
      <c r="A436" s="294" t="s">
        <v>762</v>
      </c>
      <c r="B436" s="166" t="s">
        <v>1090</v>
      </c>
      <c r="C436" s="170" t="s">
        <v>14914</v>
      </c>
      <c r="D436" s="213"/>
      <c r="E436" s="166" t="s">
        <v>1058</v>
      </c>
      <c r="F436" s="166" t="s">
        <v>762</v>
      </c>
      <c r="G436" s="166" t="s">
        <v>12764</v>
      </c>
      <c r="H436" s="167">
        <v>0</v>
      </c>
      <c r="I436" s="168" t="s">
        <v>1663</v>
      </c>
      <c r="J436" s="168" t="s">
        <v>13121</v>
      </c>
      <c r="K436" s="207"/>
      <c r="L436" s="207"/>
      <c r="M436" s="207"/>
      <c r="N436" s="207"/>
      <c r="O436" s="207"/>
      <c r="P436" s="169"/>
      <c r="Q436" s="208"/>
      <c r="R436" s="166" t="s">
        <v>14914</v>
      </c>
      <c r="S436" s="165" t="s">
        <v>12054</v>
      </c>
      <c r="T436" s="165" t="s">
        <v>13022</v>
      </c>
      <c r="U436" s="185"/>
      <c r="V436" s="209">
        <v>588</v>
      </c>
      <c r="X436" s="210">
        <v>0</v>
      </c>
      <c r="AB436" s="211" t="s">
        <v>16099</v>
      </c>
    </row>
    <row r="437" spans="1:28" s="210" customFormat="1" ht="108">
      <c r="A437" s="294" t="s">
        <v>12701</v>
      </c>
      <c r="B437" s="166" t="s">
        <v>1087</v>
      </c>
      <c r="C437" s="170" t="s">
        <v>12700</v>
      </c>
      <c r="D437" s="213"/>
      <c r="E437" s="166" t="s">
        <v>1058</v>
      </c>
      <c r="F437" s="166" t="s">
        <v>12701</v>
      </c>
      <c r="G437" s="166" t="s">
        <v>12764</v>
      </c>
      <c r="H437" s="167">
        <v>0</v>
      </c>
      <c r="I437" s="168" t="s">
        <v>1693</v>
      </c>
      <c r="J437" s="168" t="s">
        <v>13121</v>
      </c>
      <c r="K437" s="207"/>
      <c r="L437" s="207"/>
      <c r="M437" s="207"/>
      <c r="N437" s="207"/>
      <c r="O437" s="207"/>
      <c r="P437" s="169"/>
      <c r="Q437" s="208"/>
      <c r="R437" s="166" t="s">
        <v>12700</v>
      </c>
      <c r="S437" s="165" t="s">
        <v>12054</v>
      </c>
      <c r="T437" s="165" t="s">
        <v>13022</v>
      </c>
      <c r="U437" s="185"/>
      <c r="V437" s="209">
        <v>115</v>
      </c>
      <c r="X437" s="210">
        <v>0</v>
      </c>
      <c r="AB437" s="211" t="s">
        <v>16100</v>
      </c>
    </row>
    <row r="438" spans="1:28" s="210" customFormat="1" ht="54">
      <c r="A438" s="294" t="s">
        <v>656</v>
      </c>
      <c r="B438" s="166" t="s">
        <v>1087</v>
      </c>
      <c r="C438" s="170" t="s">
        <v>2391</v>
      </c>
      <c r="D438" s="213"/>
      <c r="E438" s="166" t="s">
        <v>1069</v>
      </c>
      <c r="F438" s="166" t="s">
        <v>656</v>
      </c>
      <c r="G438" s="166" t="s">
        <v>12764</v>
      </c>
      <c r="H438" s="167">
        <v>0</v>
      </c>
      <c r="I438" s="168" t="s">
        <v>1539</v>
      </c>
      <c r="J438" s="168" t="s">
        <v>12416</v>
      </c>
      <c r="K438" s="207"/>
      <c r="L438" s="207"/>
      <c r="M438" s="207"/>
      <c r="N438" s="207"/>
      <c r="O438" s="207"/>
      <c r="P438" s="169"/>
      <c r="Q438" s="208"/>
      <c r="R438" s="166" t="s">
        <v>2391</v>
      </c>
      <c r="S438" s="165" t="s">
        <v>12128</v>
      </c>
      <c r="T438" s="165" t="s">
        <v>6840</v>
      </c>
      <c r="U438" s="185"/>
      <c r="V438" s="209">
        <v>117</v>
      </c>
      <c r="X438" s="210">
        <v>0</v>
      </c>
      <c r="AB438" s="211" t="s">
        <v>16101</v>
      </c>
    </row>
    <row r="439" spans="1:28" s="210" customFormat="1" ht="121.5">
      <c r="A439" s="294" t="s">
        <v>657</v>
      </c>
      <c r="B439" s="166" t="s">
        <v>1087</v>
      </c>
      <c r="C439" s="170" t="s">
        <v>2195</v>
      </c>
      <c r="D439" s="213"/>
      <c r="E439" s="166" t="s">
        <v>1058</v>
      </c>
      <c r="F439" s="166" t="s">
        <v>657</v>
      </c>
      <c r="G439" s="166" t="s">
        <v>12764</v>
      </c>
      <c r="H439" s="167">
        <v>0</v>
      </c>
      <c r="I439" s="168" t="s">
        <v>1540</v>
      </c>
      <c r="J439" s="168" t="s">
        <v>13100</v>
      </c>
      <c r="K439" s="207"/>
      <c r="L439" s="207"/>
      <c r="M439" s="207"/>
      <c r="N439" s="207"/>
      <c r="O439" s="207"/>
      <c r="P439" s="169"/>
      <c r="Q439" s="208"/>
      <c r="R439" s="166" t="s">
        <v>2195</v>
      </c>
      <c r="S439" s="165" t="s">
        <v>12054</v>
      </c>
      <c r="T439" s="165" t="s">
        <v>13001</v>
      </c>
      <c r="U439" s="185"/>
      <c r="V439" s="209">
        <v>121</v>
      </c>
      <c r="X439" s="210">
        <v>0</v>
      </c>
      <c r="AB439" s="211" t="s">
        <v>16102</v>
      </c>
    </row>
    <row r="440" spans="1:28" s="210" customFormat="1" ht="67.5">
      <c r="A440" s="294" t="s">
        <v>658</v>
      </c>
      <c r="B440" s="166" t="s">
        <v>1087</v>
      </c>
      <c r="C440" s="170" t="s">
        <v>1182</v>
      </c>
      <c r="D440" s="213"/>
      <c r="E440" s="166" t="s">
        <v>1066</v>
      </c>
      <c r="F440" s="166" t="s">
        <v>658</v>
      </c>
      <c r="G440" s="166" t="s">
        <v>12764</v>
      </c>
      <c r="H440" s="167">
        <v>0</v>
      </c>
      <c r="I440" s="168" t="s">
        <v>1541</v>
      </c>
      <c r="J440" s="168" t="s">
        <v>1532</v>
      </c>
      <c r="K440" s="207"/>
      <c r="L440" s="207"/>
      <c r="M440" s="207"/>
      <c r="N440" s="207"/>
      <c r="O440" s="207"/>
      <c r="P440" s="169"/>
      <c r="Q440" s="208"/>
      <c r="R440" s="166" t="s">
        <v>1182</v>
      </c>
      <c r="S440" s="165" t="s">
        <v>12120</v>
      </c>
      <c r="T440" s="165" t="s">
        <v>6466</v>
      </c>
      <c r="U440" s="185"/>
      <c r="V440" s="209">
        <v>123</v>
      </c>
      <c r="X440" s="210">
        <v>0</v>
      </c>
      <c r="AB440" s="211" t="s">
        <v>16103</v>
      </c>
    </row>
    <row r="441" spans="1:28" s="210" customFormat="1" ht="54">
      <c r="A441" s="294" t="s">
        <v>659</v>
      </c>
      <c r="B441" s="166" t="s">
        <v>1087</v>
      </c>
      <c r="C441" s="170" t="s">
        <v>1189</v>
      </c>
      <c r="D441" s="213"/>
      <c r="E441" s="166" t="s">
        <v>849</v>
      </c>
      <c r="F441" s="166" t="s">
        <v>659</v>
      </c>
      <c r="G441" s="166" t="s">
        <v>12764</v>
      </c>
      <c r="H441" s="167">
        <v>0</v>
      </c>
      <c r="I441" s="168" t="s">
        <v>16104</v>
      </c>
      <c r="J441" s="168" t="s">
        <v>10828</v>
      </c>
      <c r="K441" s="207"/>
      <c r="L441" s="207"/>
      <c r="M441" s="207"/>
      <c r="N441" s="207"/>
      <c r="O441" s="207"/>
      <c r="P441" s="169"/>
      <c r="Q441" s="208"/>
      <c r="R441" s="166" t="s">
        <v>1189</v>
      </c>
      <c r="S441" s="165" t="s">
        <v>12230</v>
      </c>
      <c r="T441" s="165" t="s">
        <v>10827</v>
      </c>
      <c r="U441" s="185"/>
      <c r="V441" s="209">
        <v>124</v>
      </c>
      <c r="X441" s="210">
        <v>0</v>
      </c>
      <c r="AB441" s="211" t="s">
        <v>16105</v>
      </c>
    </row>
    <row r="442" spans="1:28" s="210" customFormat="1" ht="27">
      <c r="A442" s="294" t="s">
        <v>660</v>
      </c>
      <c r="B442" s="166" t="s">
        <v>1087</v>
      </c>
      <c r="C442" s="170" t="s">
        <v>868</v>
      </c>
      <c r="D442" s="213"/>
      <c r="E442" s="166" t="s">
        <v>1066</v>
      </c>
      <c r="F442" s="166" t="s">
        <v>660</v>
      </c>
      <c r="G442" s="166" t="s">
        <v>12764</v>
      </c>
      <c r="H442" s="167">
        <v>0</v>
      </c>
      <c r="I442" s="168" t="s">
        <v>1542</v>
      </c>
      <c r="J442" s="168" t="s">
        <v>1542</v>
      </c>
      <c r="K442" s="207"/>
      <c r="L442" s="207"/>
      <c r="M442" s="207"/>
      <c r="N442" s="207"/>
      <c r="O442" s="207"/>
      <c r="P442" s="169"/>
      <c r="Q442" s="208"/>
      <c r="R442" s="166" t="s">
        <v>868</v>
      </c>
      <c r="S442" s="165" t="s">
        <v>12120</v>
      </c>
      <c r="T442" s="165" t="s">
        <v>6522</v>
      </c>
      <c r="U442" s="185"/>
      <c r="V442" s="209">
        <v>127</v>
      </c>
      <c r="X442" s="210">
        <v>0</v>
      </c>
      <c r="AB442" s="211" t="s">
        <v>16106</v>
      </c>
    </row>
    <row r="443" spans="1:28" s="210" customFormat="1" ht="67.5">
      <c r="A443" s="294" t="s">
        <v>763</v>
      </c>
      <c r="B443" s="166" t="s">
        <v>1090</v>
      </c>
      <c r="C443" s="170" t="s">
        <v>1335</v>
      </c>
      <c r="D443" s="213"/>
      <c r="E443" s="166" t="s">
        <v>1066</v>
      </c>
      <c r="F443" s="166" t="s">
        <v>763</v>
      </c>
      <c r="G443" s="166" t="s">
        <v>12764</v>
      </c>
      <c r="H443" s="167">
        <v>0</v>
      </c>
      <c r="I443" s="168" t="s">
        <v>2045</v>
      </c>
      <c r="J443" s="168" t="s">
        <v>1527</v>
      </c>
      <c r="K443" s="207"/>
      <c r="L443" s="207"/>
      <c r="M443" s="207"/>
      <c r="N443" s="207"/>
      <c r="O443" s="207"/>
      <c r="P443" s="169"/>
      <c r="Q443" s="208"/>
      <c r="R443" s="166" t="s">
        <v>1335</v>
      </c>
      <c r="S443" s="165" t="s">
        <v>12120</v>
      </c>
      <c r="T443" s="165" t="s">
        <v>6503</v>
      </c>
      <c r="U443" s="185"/>
      <c r="V443" s="209">
        <v>591</v>
      </c>
      <c r="X443" s="210">
        <v>0</v>
      </c>
      <c r="AB443" s="211" t="s">
        <v>16107</v>
      </c>
    </row>
    <row r="444" spans="1:28" s="210" customFormat="1" ht="54">
      <c r="A444" s="294" t="s">
        <v>661</v>
      </c>
      <c r="B444" s="166" t="s">
        <v>1087</v>
      </c>
      <c r="C444" s="170" t="s">
        <v>2196</v>
      </c>
      <c r="D444" s="213"/>
      <c r="E444" s="166" t="s">
        <v>1058</v>
      </c>
      <c r="F444" s="166" t="s">
        <v>661</v>
      </c>
      <c r="G444" s="166" t="s">
        <v>12764</v>
      </c>
      <c r="H444" s="167">
        <v>0</v>
      </c>
      <c r="I444" s="168" t="s">
        <v>1543</v>
      </c>
      <c r="J444" s="168" t="s">
        <v>13117</v>
      </c>
      <c r="K444" s="207"/>
      <c r="L444" s="207"/>
      <c r="M444" s="207"/>
      <c r="N444" s="207"/>
      <c r="O444" s="207"/>
      <c r="P444" s="169"/>
      <c r="Q444" s="208"/>
      <c r="R444" s="166" t="s">
        <v>2196</v>
      </c>
      <c r="S444" s="165" t="s">
        <v>12054</v>
      </c>
      <c r="T444" s="165" t="s">
        <v>13018</v>
      </c>
      <c r="U444" s="185"/>
      <c r="V444" s="209">
        <v>129</v>
      </c>
      <c r="X444" s="210">
        <v>0</v>
      </c>
      <c r="AB444" s="211" t="s">
        <v>16108</v>
      </c>
    </row>
    <row r="445" spans="1:28" s="210" customFormat="1" ht="94.5">
      <c r="A445" s="294" t="s">
        <v>722</v>
      </c>
      <c r="B445" s="166" t="s">
        <v>1089</v>
      </c>
      <c r="C445" s="170" t="s">
        <v>2</v>
      </c>
      <c r="D445" s="213"/>
      <c r="E445" s="166" t="s">
        <v>1058</v>
      </c>
      <c r="F445" s="166" t="s">
        <v>722</v>
      </c>
      <c r="G445" s="166" t="s">
        <v>12764</v>
      </c>
      <c r="H445" s="167">
        <v>0</v>
      </c>
      <c r="I445" s="168" t="s">
        <v>1643</v>
      </c>
      <c r="J445" s="168" t="s">
        <v>13117</v>
      </c>
      <c r="K445" s="207"/>
      <c r="L445" s="207"/>
      <c r="M445" s="207"/>
      <c r="N445" s="207"/>
      <c r="O445" s="207"/>
      <c r="P445" s="169"/>
      <c r="Q445" s="208"/>
      <c r="R445" s="166" t="s">
        <v>2</v>
      </c>
      <c r="S445" s="165" t="s">
        <v>12054</v>
      </c>
      <c r="T445" s="165" t="s">
        <v>13018</v>
      </c>
      <c r="U445" s="185"/>
      <c r="V445" s="209">
        <v>353</v>
      </c>
      <c r="X445" s="210">
        <v>0</v>
      </c>
      <c r="AB445" s="211" t="s">
        <v>16109</v>
      </c>
    </row>
    <row r="446" spans="1:28" s="210" customFormat="1" ht="54">
      <c r="A446" s="294" t="s">
        <v>723</v>
      </c>
      <c r="B446" s="166" t="s">
        <v>1089</v>
      </c>
      <c r="C446" s="170" t="s">
        <v>44</v>
      </c>
      <c r="D446" s="213"/>
      <c r="E446" s="166" t="s">
        <v>1058</v>
      </c>
      <c r="F446" s="166" t="s">
        <v>723</v>
      </c>
      <c r="G446" s="166" t="s">
        <v>12764</v>
      </c>
      <c r="H446" s="167">
        <v>0</v>
      </c>
      <c r="I446" s="168" t="s">
        <v>1643</v>
      </c>
      <c r="J446" s="168" t="s">
        <v>13117</v>
      </c>
      <c r="K446" s="207"/>
      <c r="L446" s="207"/>
      <c r="M446" s="207"/>
      <c r="N446" s="207"/>
      <c r="O446" s="207"/>
      <c r="P446" s="169"/>
      <c r="Q446" s="208"/>
      <c r="R446" s="166" t="s">
        <v>44</v>
      </c>
      <c r="S446" s="165" t="s">
        <v>12054</v>
      </c>
      <c r="T446" s="165" t="s">
        <v>13018</v>
      </c>
      <c r="U446" s="185"/>
      <c r="V446" s="209">
        <v>355</v>
      </c>
      <c r="X446" s="210">
        <v>0</v>
      </c>
      <c r="AB446" s="211" t="s">
        <v>16110</v>
      </c>
    </row>
    <row r="447" spans="1:28" s="210" customFormat="1" ht="54">
      <c r="A447" s="294" t="s">
        <v>662</v>
      </c>
      <c r="B447" s="166" t="s">
        <v>1087</v>
      </c>
      <c r="C447" s="170" t="s">
        <v>2106</v>
      </c>
      <c r="D447" s="213"/>
      <c r="E447" s="166" t="s">
        <v>2323</v>
      </c>
      <c r="F447" s="166" t="s">
        <v>662</v>
      </c>
      <c r="G447" s="166" t="s">
        <v>12764</v>
      </c>
      <c r="H447" s="167">
        <v>0</v>
      </c>
      <c r="I447" s="168" t="s">
        <v>1545</v>
      </c>
      <c r="J447" s="168" t="s">
        <v>1546</v>
      </c>
      <c r="K447" s="207"/>
      <c r="L447" s="207"/>
      <c r="M447" s="207"/>
      <c r="N447" s="207"/>
      <c r="O447" s="207"/>
      <c r="P447" s="169"/>
      <c r="Q447" s="208"/>
      <c r="R447" s="166" t="s">
        <v>2106</v>
      </c>
      <c r="S447" s="165" t="s">
        <v>12238</v>
      </c>
      <c r="T447" s="165" t="s">
        <v>11523</v>
      </c>
      <c r="U447" s="185"/>
      <c r="V447" s="209">
        <v>32</v>
      </c>
      <c r="X447" s="210">
        <v>0</v>
      </c>
      <c r="AB447" s="211" t="s">
        <v>16111</v>
      </c>
    </row>
    <row r="448" spans="1:28" s="210" customFormat="1" ht="67.5">
      <c r="A448" s="294" t="s">
        <v>663</v>
      </c>
      <c r="B448" s="166" t="s">
        <v>1087</v>
      </c>
      <c r="C448" s="170" t="s">
        <v>2183</v>
      </c>
      <c r="D448" s="213"/>
      <c r="E448" s="166" t="s">
        <v>1055</v>
      </c>
      <c r="F448" s="166" t="s">
        <v>663</v>
      </c>
      <c r="G448" s="166" t="s">
        <v>12764</v>
      </c>
      <c r="H448" s="167">
        <v>0</v>
      </c>
      <c r="I448" s="168" t="s">
        <v>1548</v>
      </c>
      <c r="J448" s="168" t="s">
        <v>1549</v>
      </c>
      <c r="K448" s="207"/>
      <c r="L448" s="207"/>
      <c r="M448" s="207"/>
      <c r="N448" s="207"/>
      <c r="O448" s="207"/>
      <c r="P448" s="169"/>
      <c r="Q448" s="208"/>
      <c r="R448" s="166" t="s">
        <v>2183</v>
      </c>
      <c r="S448" s="165" t="s">
        <v>12044</v>
      </c>
      <c r="T448" s="165" t="s">
        <v>3537</v>
      </c>
      <c r="U448" s="185"/>
      <c r="V448" s="209">
        <v>31</v>
      </c>
      <c r="X448" s="210">
        <v>0</v>
      </c>
      <c r="AB448" s="211" t="s">
        <v>16112</v>
      </c>
    </row>
    <row r="449" spans="1:28" s="210" customFormat="1" ht="108">
      <c r="A449" s="294" t="s">
        <v>664</v>
      </c>
      <c r="B449" s="166" t="s">
        <v>1087</v>
      </c>
      <c r="C449" s="170" t="s">
        <v>869</v>
      </c>
      <c r="D449" s="213"/>
      <c r="E449" s="166" t="s">
        <v>843</v>
      </c>
      <c r="F449" s="166" t="s">
        <v>664</v>
      </c>
      <c r="G449" s="166" t="s">
        <v>12764</v>
      </c>
      <c r="H449" s="167">
        <v>0</v>
      </c>
      <c r="I449" s="168" t="s">
        <v>1550</v>
      </c>
      <c r="J449" s="168" t="s">
        <v>9520</v>
      </c>
      <c r="K449" s="207"/>
      <c r="L449" s="207"/>
      <c r="M449" s="207"/>
      <c r="N449" s="207"/>
      <c r="O449" s="207"/>
      <c r="P449" s="169"/>
      <c r="Q449" s="208"/>
      <c r="R449" s="166" t="s">
        <v>869</v>
      </c>
      <c r="S449" s="165" t="s">
        <v>12196</v>
      </c>
      <c r="T449" s="165" t="s">
        <v>9519</v>
      </c>
      <c r="U449" s="185"/>
      <c r="V449" s="209">
        <v>134</v>
      </c>
      <c r="X449" s="210">
        <v>0</v>
      </c>
      <c r="AB449" s="211" t="s">
        <v>16113</v>
      </c>
    </row>
    <row r="450" spans="1:28" s="210" customFormat="1" ht="40.5">
      <c r="A450" s="294" t="s">
        <v>665</v>
      </c>
      <c r="B450" s="166" t="s">
        <v>1087</v>
      </c>
      <c r="C450" s="170" t="s">
        <v>1359</v>
      </c>
      <c r="D450" s="213"/>
      <c r="E450" s="166" t="s">
        <v>843</v>
      </c>
      <c r="F450" s="166" t="s">
        <v>665</v>
      </c>
      <c r="G450" s="166" t="s">
        <v>12764</v>
      </c>
      <c r="H450" s="167">
        <v>0</v>
      </c>
      <c r="I450" s="168" t="s">
        <v>1550</v>
      </c>
      <c r="J450" s="168" t="s">
        <v>9520</v>
      </c>
      <c r="K450" s="207"/>
      <c r="L450" s="207"/>
      <c r="M450" s="207"/>
      <c r="N450" s="207"/>
      <c r="O450" s="207"/>
      <c r="P450" s="169"/>
      <c r="Q450" s="208"/>
      <c r="R450" s="166" t="s">
        <v>1359</v>
      </c>
      <c r="S450" s="165" t="s">
        <v>12196</v>
      </c>
      <c r="T450" s="165" t="s">
        <v>9519</v>
      </c>
      <c r="U450" s="185"/>
      <c r="V450" s="209">
        <v>136</v>
      </c>
      <c r="X450" s="210">
        <v>0</v>
      </c>
      <c r="AB450" s="211" t="s">
        <v>16114</v>
      </c>
    </row>
    <row r="451" spans="1:28" s="210" customFormat="1" ht="67.5">
      <c r="A451" s="294" t="s">
        <v>666</v>
      </c>
      <c r="B451" s="166" t="s">
        <v>1087</v>
      </c>
      <c r="C451" s="170" t="s">
        <v>52</v>
      </c>
      <c r="D451" s="213"/>
      <c r="E451" s="166" t="s">
        <v>1066</v>
      </c>
      <c r="F451" s="166" t="s">
        <v>666</v>
      </c>
      <c r="G451" s="166" t="s">
        <v>12764</v>
      </c>
      <c r="H451" s="167">
        <v>0</v>
      </c>
      <c r="I451" s="168" t="s">
        <v>16115</v>
      </c>
      <c r="J451" s="168" t="s">
        <v>6490</v>
      </c>
      <c r="K451" s="207"/>
      <c r="L451" s="207"/>
      <c r="M451" s="207"/>
      <c r="N451" s="207"/>
      <c r="O451" s="207"/>
      <c r="P451" s="169"/>
      <c r="Q451" s="208"/>
      <c r="R451" s="166" t="s">
        <v>52</v>
      </c>
      <c r="S451" s="165" t="s">
        <v>12120</v>
      </c>
      <c r="T451" s="165" t="s">
        <v>6488</v>
      </c>
      <c r="U451" s="185"/>
      <c r="V451" s="209">
        <v>137</v>
      </c>
      <c r="X451" s="210">
        <v>0</v>
      </c>
      <c r="AB451" s="211" t="s">
        <v>16116</v>
      </c>
    </row>
    <row r="452" spans="1:28" s="210" customFormat="1" ht="94.5">
      <c r="A452" s="294" t="s">
        <v>741</v>
      </c>
      <c r="B452" s="166" t="s">
        <v>1088</v>
      </c>
      <c r="C452" s="170" t="s">
        <v>1377</v>
      </c>
      <c r="D452" s="213"/>
      <c r="E452" s="166" t="s">
        <v>1058</v>
      </c>
      <c r="F452" s="166" t="s">
        <v>741</v>
      </c>
      <c r="G452" s="166" t="s">
        <v>12764</v>
      </c>
      <c r="H452" s="167">
        <v>0</v>
      </c>
      <c r="I452" s="168" t="s">
        <v>2336</v>
      </c>
      <c r="J452" s="168" t="s">
        <v>13126</v>
      </c>
      <c r="K452" s="207"/>
      <c r="L452" s="207"/>
      <c r="M452" s="207"/>
      <c r="N452" s="207"/>
      <c r="O452" s="207"/>
      <c r="P452" s="169"/>
      <c r="Q452" s="208"/>
      <c r="R452" s="166" t="s">
        <v>1377</v>
      </c>
      <c r="S452" s="165" t="s">
        <v>12054</v>
      </c>
      <c r="T452" s="165" t="s">
        <v>13027</v>
      </c>
      <c r="U452" s="185"/>
      <c r="V452" s="209">
        <v>442</v>
      </c>
      <c r="X452" s="210">
        <v>0</v>
      </c>
      <c r="AB452" s="211" t="s">
        <v>16117</v>
      </c>
    </row>
    <row r="453" spans="1:28" s="210" customFormat="1" ht="54">
      <c r="A453" s="294" t="s">
        <v>2101</v>
      </c>
      <c r="B453" s="166" t="s">
        <v>1087</v>
      </c>
      <c r="C453" s="170" t="s">
        <v>2100</v>
      </c>
      <c r="D453" s="213"/>
      <c r="E453" s="166" t="s">
        <v>1067</v>
      </c>
      <c r="F453" s="166" t="s">
        <v>2101</v>
      </c>
      <c r="G453" s="166" t="s">
        <v>12764</v>
      </c>
      <c r="H453" s="167">
        <v>0</v>
      </c>
      <c r="I453" s="168" t="s">
        <v>2102</v>
      </c>
      <c r="J453" s="168" t="s">
        <v>6872</v>
      </c>
      <c r="K453" s="207"/>
      <c r="L453" s="207"/>
      <c r="M453" s="207"/>
      <c r="N453" s="207"/>
      <c r="O453" s="207"/>
      <c r="P453" s="169"/>
      <c r="Q453" s="208"/>
      <c r="R453" s="166" t="s">
        <v>2100</v>
      </c>
      <c r="S453" s="165" t="s">
        <v>12131</v>
      </c>
      <c r="T453" s="165" t="s">
        <v>16118</v>
      </c>
      <c r="U453" s="185"/>
      <c r="V453" s="209">
        <v>140</v>
      </c>
      <c r="X453" s="210">
        <v>0</v>
      </c>
      <c r="AB453" s="211" t="s">
        <v>16119</v>
      </c>
    </row>
    <row r="454" spans="1:28" s="210" customFormat="1" ht="27">
      <c r="A454" s="294" t="s">
        <v>667</v>
      </c>
      <c r="B454" s="166" t="s">
        <v>1087</v>
      </c>
      <c r="C454" s="170" t="s">
        <v>1551</v>
      </c>
      <c r="D454" s="213"/>
      <c r="E454" s="166" t="s">
        <v>1067</v>
      </c>
      <c r="F454" s="166" t="s">
        <v>667</v>
      </c>
      <c r="G454" s="166" t="s">
        <v>12764</v>
      </c>
      <c r="H454" s="167">
        <v>0</v>
      </c>
      <c r="I454" s="168" t="s">
        <v>1552</v>
      </c>
      <c r="J454" s="168" t="s">
        <v>6872</v>
      </c>
      <c r="K454" s="207"/>
      <c r="L454" s="207"/>
      <c r="M454" s="207"/>
      <c r="N454" s="207"/>
      <c r="O454" s="207"/>
      <c r="P454" s="169"/>
      <c r="Q454" s="208"/>
      <c r="R454" s="166" t="s">
        <v>1551</v>
      </c>
      <c r="S454" s="165" t="s">
        <v>12131</v>
      </c>
      <c r="T454" s="165" t="s">
        <v>16118</v>
      </c>
      <c r="U454" s="185"/>
      <c r="V454" s="209">
        <v>141</v>
      </c>
      <c r="X454" s="210">
        <v>0</v>
      </c>
      <c r="AB454" s="211" t="s">
        <v>16120</v>
      </c>
    </row>
    <row r="455" spans="1:28" s="210" customFormat="1" ht="54">
      <c r="A455" s="294" t="s">
        <v>764</v>
      </c>
      <c r="B455" s="166" t="s">
        <v>1090</v>
      </c>
      <c r="C455" s="170" t="s">
        <v>140</v>
      </c>
      <c r="D455" s="213"/>
      <c r="E455" s="166" t="s">
        <v>2323</v>
      </c>
      <c r="F455" s="166" t="s">
        <v>764</v>
      </c>
      <c r="G455" s="166" t="s">
        <v>12764</v>
      </c>
      <c r="H455" s="167">
        <v>0</v>
      </c>
      <c r="I455" s="168" t="s">
        <v>1740</v>
      </c>
      <c r="J455" s="168" t="s">
        <v>1676</v>
      </c>
      <c r="K455" s="207"/>
      <c r="L455" s="207"/>
      <c r="M455" s="207"/>
      <c r="N455" s="207"/>
      <c r="O455" s="207"/>
      <c r="P455" s="169"/>
      <c r="Q455" s="208"/>
      <c r="R455" s="166" t="s">
        <v>140</v>
      </c>
      <c r="S455" s="165" t="s">
        <v>12238</v>
      </c>
      <c r="T455" s="165" t="s">
        <v>11506</v>
      </c>
      <c r="U455" s="185"/>
      <c r="V455" s="209">
        <v>603</v>
      </c>
      <c r="X455" s="210">
        <v>0</v>
      </c>
      <c r="AB455" s="211" t="s">
        <v>16121</v>
      </c>
    </row>
    <row r="456" spans="1:28" s="210" customFormat="1" ht="67.5">
      <c r="A456" s="294" t="s">
        <v>669</v>
      </c>
      <c r="B456" s="166" t="s">
        <v>1087</v>
      </c>
      <c r="C456" s="170" t="s">
        <v>668</v>
      </c>
      <c r="D456" s="213"/>
      <c r="E456" s="166" t="s">
        <v>2323</v>
      </c>
      <c r="F456" s="166" t="s">
        <v>669</v>
      </c>
      <c r="G456" s="166" t="s">
        <v>12764</v>
      </c>
      <c r="H456" s="167">
        <v>0</v>
      </c>
      <c r="I456" s="168" t="s">
        <v>16122</v>
      </c>
      <c r="J456" s="168" t="s">
        <v>1546</v>
      </c>
      <c r="K456" s="207"/>
      <c r="L456" s="207"/>
      <c r="M456" s="207"/>
      <c r="N456" s="207"/>
      <c r="O456" s="207"/>
      <c r="P456" s="169"/>
      <c r="Q456" s="208"/>
      <c r="R456" s="166" t="s">
        <v>668</v>
      </c>
      <c r="S456" s="165" t="s">
        <v>12238</v>
      </c>
      <c r="T456" s="165" t="s">
        <v>11523</v>
      </c>
      <c r="U456" s="185"/>
      <c r="V456" s="209">
        <v>142</v>
      </c>
      <c r="X456" s="210">
        <v>0</v>
      </c>
      <c r="AB456" s="211" t="s">
        <v>16123</v>
      </c>
    </row>
    <row r="457" spans="1:28" s="210" customFormat="1" ht="67.5">
      <c r="A457" s="294" t="s">
        <v>670</v>
      </c>
      <c r="B457" s="166" t="s">
        <v>1087</v>
      </c>
      <c r="C457" s="170" t="s">
        <v>2056</v>
      </c>
      <c r="D457" s="213"/>
      <c r="E457" s="166" t="s">
        <v>1066</v>
      </c>
      <c r="F457" s="166" t="s">
        <v>670</v>
      </c>
      <c r="G457" s="166" t="s">
        <v>12764</v>
      </c>
      <c r="H457" s="167">
        <v>0</v>
      </c>
      <c r="I457" s="168" t="s">
        <v>1553</v>
      </c>
      <c r="J457" s="168" t="s">
        <v>1532</v>
      </c>
      <c r="K457" s="207"/>
      <c r="L457" s="207"/>
      <c r="M457" s="207"/>
      <c r="N457" s="207"/>
      <c r="O457" s="207"/>
      <c r="P457" s="169"/>
      <c r="Q457" s="208"/>
      <c r="R457" s="166" t="s">
        <v>2056</v>
      </c>
      <c r="S457" s="165" t="s">
        <v>12120</v>
      </c>
      <c r="T457" s="165" t="s">
        <v>6466</v>
      </c>
      <c r="U457" s="185"/>
      <c r="V457" s="209">
        <v>147</v>
      </c>
      <c r="X457" s="210">
        <v>0</v>
      </c>
      <c r="AB457" s="211" t="s">
        <v>16124</v>
      </c>
    </row>
    <row r="458" spans="1:28" s="210" customFormat="1" ht="40.5">
      <c r="A458" s="294" t="s">
        <v>671</v>
      </c>
      <c r="B458" s="166" t="s">
        <v>1087</v>
      </c>
      <c r="C458" s="170" t="s">
        <v>806</v>
      </c>
      <c r="D458" s="213"/>
      <c r="E458" s="166" t="s">
        <v>1068</v>
      </c>
      <c r="F458" s="166" t="s">
        <v>671</v>
      </c>
      <c r="G458" s="166" t="s">
        <v>12764</v>
      </c>
      <c r="H458" s="167">
        <v>0</v>
      </c>
      <c r="I458" s="168" t="s">
        <v>16125</v>
      </c>
      <c r="J458" s="168" t="s">
        <v>12406</v>
      </c>
      <c r="K458" s="207"/>
      <c r="L458" s="207"/>
      <c r="M458" s="207"/>
      <c r="N458" s="207"/>
      <c r="O458" s="207"/>
      <c r="P458" s="169"/>
      <c r="Q458" s="208"/>
      <c r="R458" s="166" t="s">
        <v>806</v>
      </c>
      <c r="S458" s="165" t="s">
        <v>12122</v>
      </c>
      <c r="T458" s="165" t="s">
        <v>6669</v>
      </c>
      <c r="U458" s="185"/>
      <c r="V458" s="209">
        <v>154</v>
      </c>
      <c r="X458" s="210">
        <v>0</v>
      </c>
      <c r="AB458" s="211" t="s">
        <v>16126</v>
      </c>
    </row>
    <row r="459" spans="1:28" s="210" customFormat="1" ht="67.5">
      <c r="A459" s="294" t="s">
        <v>16127</v>
      </c>
      <c r="B459" s="166" t="s">
        <v>1087</v>
      </c>
      <c r="C459" s="170" t="s">
        <v>16128</v>
      </c>
      <c r="D459" s="213"/>
      <c r="E459" s="166" t="s">
        <v>844</v>
      </c>
      <c r="F459" s="166" t="s">
        <v>16127</v>
      </c>
      <c r="G459" s="166" t="s">
        <v>12764</v>
      </c>
      <c r="H459" s="167">
        <v>0</v>
      </c>
      <c r="I459" s="168" t="s">
        <v>16129</v>
      </c>
      <c r="J459" s="168" t="s">
        <v>9664</v>
      </c>
      <c r="K459" s="207"/>
      <c r="L459" s="207"/>
      <c r="M459" s="207"/>
      <c r="N459" s="207"/>
      <c r="O459" s="207"/>
      <c r="P459" s="169"/>
      <c r="Q459" s="208"/>
      <c r="R459" s="166" t="s">
        <v>16128</v>
      </c>
      <c r="S459" s="165" t="s">
        <v>12198</v>
      </c>
      <c r="T459" s="165" t="s">
        <v>9663</v>
      </c>
      <c r="U459" s="185"/>
      <c r="V459" s="209">
        <v>158</v>
      </c>
      <c r="X459" s="210">
        <v>0</v>
      </c>
      <c r="AB459" s="211" t="s">
        <v>16130</v>
      </c>
    </row>
    <row r="460" spans="1:28" s="210" customFormat="1" ht="40.5">
      <c r="A460" s="294" t="s">
        <v>1343</v>
      </c>
      <c r="B460" s="166" t="s">
        <v>1087</v>
      </c>
      <c r="C460" s="170" t="s">
        <v>2200</v>
      </c>
      <c r="D460" s="213"/>
      <c r="E460" s="166" t="s">
        <v>1058</v>
      </c>
      <c r="F460" s="166" t="s">
        <v>1343</v>
      </c>
      <c r="G460" s="166" t="s">
        <v>12764</v>
      </c>
      <c r="H460" s="167">
        <v>0</v>
      </c>
      <c r="I460" s="168" t="s">
        <v>1555</v>
      </c>
      <c r="J460" s="168" t="s">
        <v>13119</v>
      </c>
      <c r="K460" s="207"/>
      <c r="L460" s="207"/>
      <c r="M460" s="207"/>
      <c r="N460" s="207"/>
      <c r="O460" s="207"/>
      <c r="P460" s="169"/>
      <c r="Q460" s="208"/>
      <c r="R460" s="166" t="s">
        <v>2200</v>
      </c>
      <c r="S460" s="165" t="s">
        <v>12054</v>
      </c>
      <c r="T460" s="165" t="s">
        <v>13020</v>
      </c>
      <c r="U460" s="185"/>
      <c r="V460" s="209">
        <v>160</v>
      </c>
      <c r="X460" s="210">
        <v>0</v>
      </c>
      <c r="AB460" s="211" t="s">
        <v>16131</v>
      </c>
    </row>
    <row r="461" spans="1:28" s="210" customFormat="1" ht="81">
      <c r="A461" s="294" t="s">
        <v>16132</v>
      </c>
      <c r="B461" s="166" t="s">
        <v>1087</v>
      </c>
      <c r="C461" s="170" t="s">
        <v>16133</v>
      </c>
      <c r="D461" s="213"/>
      <c r="E461" s="166" t="s">
        <v>1058</v>
      </c>
      <c r="F461" s="166" t="s">
        <v>16132</v>
      </c>
      <c r="G461" s="166" t="s">
        <v>12764</v>
      </c>
      <c r="H461" s="167">
        <v>0</v>
      </c>
      <c r="I461" s="168" t="s">
        <v>1555</v>
      </c>
      <c r="J461" s="168" t="s">
        <v>13119</v>
      </c>
      <c r="K461" s="207"/>
      <c r="L461" s="207"/>
      <c r="M461" s="207"/>
      <c r="N461" s="207"/>
      <c r="O461" s="207"/>
      <c r="P461" s="169"/>
      <c r="Q461" s="208"/>
      <c r="R461" s="166" t="s">
        <v>16133</v>
      </c>
      <c r="S461" s="165" t="s">
        <v>12054</v>
      </c>
      <c r="T461" s="165" t="s">
        <v>13020</v>
      </c>
      <c r="U461" s="185"/>
      <c r="V461" s="209">
        <v>161</v>
      </c>
      <c r="X461" s="210">
        <v>0</v>
      </c>
      <c r="AB461" s="211" t="s">
        <v>16134</v>
      </c>
    </row>
    <row r="462" spans="1:28" s="210" customFormat="1" ht="54">
      <c r="A462" s="294" t="s">
        <v>742</v>
      </c>
      <c r="B462" s="166" t="s">
        <v>1088</v>
      </c>
      <c r="C462" s="170" t="s">
        <v>1281</v>
      </c>
      <c r="D462" s="213"/>
      <c r="E462" s="166" t="s">
        <v>1058</v>
      </c>
      <c r="F462" s="166" t="s">
        <v>742</v>
      </c>
      <c r="G462" s="166" t="s">
        <v>12764</v>
      </c>
      <c r="H462" s="167">
        <v>0</v>
      </c>
      <c r="I462" s="168" t="s">
        <v>1694</v>
      </c>
      <c r="J462" s="168" t="s">
        <v>13101</v>
      </c>
      <c r="K462" s="207"/>
      <c r="L462" s="207"/>
      <c r="M462" s="207"/>
      <c r="N462" s="207"/>
      <c r="O462" s="207"/>
      <c r="P462" s="169"/>
      <c r="Q462" s="208"/>
      <c r="R462" s="166" t="s">
        <v>1281</v>
      </c>
      <c r="S462" s="165" t="s">
        <v>12054</v>
      </c>
      <c r="T462" s="165" t="s">
        <v>13002</v>
      </c>
      <c r="U462" s="185"/>
      <c r="V462" s="209">
        <v>411</v>
      </c>
      <c r="X462" s="210">
        <v>0</v>
      </c>
      <c r="AB462" s="211" t="s">
        <v>15968</v>
      </c>
    </row>
    <row r="463" spans="1:28" s="210" customFormat="1" ht="40.5">
      <c r="A463" s="294" t="s">
        <v>724</v>
      </c>
      <c r="B463" s="166" t="s">
        <v>1089</v>
      </c>
      <c r="C463" s="170" t="s">
        <v>14866</v>
      </c>
      <c r="D463" s="213"/>
      <c r="E463" s="166" t="s">
        <v>1054</v>
      </c>
      <c r="F463" s="166" t="s">
        <v>724</v>
      </c>
      <c r="G463" s="166" t="s">
        <v>12764</v>
      </c>
      <c r="H463" s="167">
        <v>0</v>
      </c>
      <c r="I463" s="168" t="s">
        <v>1644</v>
      </c>
      <c r="J463" s="168" t="s">
        <v>1503</v>
      </c>
      <c r="K463" s="207"/>
      <c r="L463" s="207"/>
      <c r="M463" s="207"/>
      <c r="N463" s="207"/>
      <c r="O463" s="207"/>
      <c r="P463" s="169"/>
      <c r="Q463" s="208"/>
      <c r="R463" s="166" t="s">
        <v>14866</v>
      </c>
      <c r="S463" s="165" t="s">
        <v>12037</v>
      </c>
      <c r="T463" s="165" t="s">
        <v>3312</v>
      </c>
      <c r="U463" s="185"/>
      <c r="V463" s="209">
        <v>333</v>
      </c>
      <c r="X463" s="210">
        <v>0</v>
      </c>
      <c r="AB463" s="211" t="s">
        <v>16135</v>
      </c>
    </row>
    <row r="464" spans="1:28" s="210" customFormat="1" ht="40.5">
      <c r="A464" s="294" t="s">
        <v>672</v>
      </c>
      <c r="B464" s="166" t="s">
        <v>1087</v>
      </c>
      <c r="C464" s="170" t="s">
        <v>15164</v>
      </c>
      <c r="D464" s="213"/>
      <c r="E464" s="166" t="s">
        <v>1069</v>
      </c>
      <c r="F464" s="166" t="s">
        <v>672</v>
      </c>
      <c r="G464" s="166" t="s">
        <v>12764</v>
      </c>
      <c r="H464" s="167">
        <v>0</v>
      </c>
      <c r="I464" s="168" t="s">
        <v>1556</v>
      </c>
      <c r="J464" s="168" t="s">
        <v>12413</v>
      </c>
      <c r="K464" s="207"/>
      <c r="L464" s="207"/>
      <c r="M464" s="207"/>
      <c r="N464" s="207"/>
      <c r="O464" s="207"/>
      <c r="P464" s="169"/>
      <c r="Q464" s="208"/>
      <c r="R464" s="166" t="s">
        <v>15164</v>
      </c>
      <c r="S464" s="165" t="s">
        <v>12128</v>
      </c>
      <c r="T464" s="165" t="s">
        <v>6838</v>
      </c>
      <c r="U464" s="185"/>
      <c r="V464" s="209">
        <v>163</v>
      </c>
      <c r="X464" s="210">
        <v>0</v>
      </c>
      <c r="AB464" s="211" t="s">
        <v>16136</v>
      </c>
    </row>
    <row r="465" spans="1:28" s="210" customFormat="1" ht="94.5">
      <c r="A465" s="294" t="s">
        <v>674</v>
      </c>
      <c r="B465" s="166" t="s">
        <v>1087</v>
      </c>
      <c r="C465" s="170" t="s">
        <v>1557</v>
      </c>
      <c r="D465" s="213"/>
      <c r="E465" s="166" t="s">
        <v>1058</v>
      </c>
      <c r="F465" s="166" t="s">
        <v>674</v>
      </c>
      <c r="G465" s="166" t="s">
        <v>12764</v>
      </c>
      <c r="H465" s="167">
        <v>0</v>
      </c>
      <c r="I465" s="168" t="s">
        <v>1558</v>
      </c>
      <c r="J465" s="168" t="s">
        <v>13119</v>
      </c>
      <c r="K465" s="207"/>
      <c r="L465" s="207"/>
      <c r="M465" s="207"/>
      <c r="N465" s="207"/>
      <c r="O465" s="207"/>
      <c r="P465" s="169"/>
      <c r="Q465" s="208"/>
      <c r="R465" s="166" t="s">
        <v>1557</v>
      </c>
      <c r="S465" s="165" t="s">
        <v>12054</v>
      </c>
      <c r="T465" s="165" t="s">
        <v>13020</v>
      </c>
      <c r="U465" s="185"/>
      <c r="V465" s="209">
        <v>165</v>
      </c>
      <c r="X465" s="210">
        <v>0</v>
      </c>
      <c r="AB465" s="211" t="s">
        <v>16137</v>
      </c>
    </row>
    <row r="466" spans="1:28" s="210" customFormat="1" ht="81">
      <c r="A466" s="294" t="s">
        <v>15890</v>
      </c>
      <c r="B466" s="166" t="s">
        <v>1088</v>
      </c>
      <c r="C466" s="170" t="s">
        <v>15891</v>
      </c>
      <c r="D466" s="213"/>
      <c r="E466" s="166" t="s">
        <v>1073</v>
      </c>
      <c r="F466" s="166" t="s">
        <v>15890</v>
      </c>
      <c r="G466" s="166" t="s">
        <v>12764</v>
      </c>
      <c r="H466" s="167">
        <v>0</v>
      </c>
      <c r="I466" s="168" t="s">
        <v>15892</v>
      </c>
      <c r="J466" s="168" t="s">
        <v>8321</v>
      </c>
      <c r="K466" s="207"/>
      <c r="L466" s="207"/>
      <c r="M466" s="207"/>
      <c r="N466" s="207"/>
      <c r="O466" s="207"/>
      <c r="P466" s="169"/>
      <c r="Q466" s="208"/>
      <c r="R466" s="166" t="s">
        <v>15891</v>
      </c>
      <c r="S466" s="165" t="s">
        <v>12164</v>
      </c>
      <c r="T466" s="165" t="s">
        <v>8320</v>
      </c>
      <c r="U466" s="185"/>
      <c r="V466" s="209">
        <v>468</v>
      </c>
      <c r="X466" s="210">
        <v>0</v>
      </c>
      <c r="AB466" s="211" t="s">
        <v>15972</v>
      </c>
    </row>
    <row r="467" spans="1:28" s="210" customFormat="1" ht="27">
      <c r="A467" s="294" t="s">
        <v>675</v>
      </c>
      <c r="B467" s="166" t="s">
        <v>1087</v>
      </c>
      <c r="C467" s="170" t="s">
        <v>870</v>
      </c>
      <c r="D467" s="213"/>
      <c r="E467" s="166" t="s">
        <v>2323</v>
      </c>
      <c r="F467" s="166" t="s">
        <v>675</v>
      </c>
      <c r="G467" s="166" t="s">
        <v>12764</v>
      </c>
      <c r="H467" s="167">
        <v>0</v>
      </c>
      <c r="I467" s="168" t="s">
        <v>1559</v>
      </c>
      <c r="J467" s="168" t="s">
        <v>1560</v>
      </c>
      <c r="K467" s="207"/>
      <c r="L467" s="207"/>
      <c r="M467" s="207"/>
      <c r="N467" s="207"/>
      <c r="O467" s="207"/>
      <c r="P467" s="169"/>
      <c r="Q467" s="208"/>
      <c r="R467" s="166" t="s">
        <v>870</v>
      </c>
      <c r="S467" s="165" t="s">
        <v>12238</v>
      </c>
      <c r="T467" s="165" t="s">
        <v>11444</v>
      </c>
      <c r="U467" s="185"/>
      <c r="V467" s="209">
        <v>169</v>
      </c>
      <c r="X467" s="210">
        <v>0</v>
      </c>
      <c r="AB467" s="211" t="s">
        <v>16138</v>
      </c>
    </row>
    <row r="468" spans="1:28" s="210" customFormat="1" ht="54">
      <c r="A468" s="294" t="s">
        <v>676</v>
      </c>
      <c r="B468" s="166" t="s">
        <v>1087</v>
      </c>
      <c r="C468" s="170" t="s">
        <v>53</v>
      </c>
      <c r="D468" s="213"/>
      <c r="E468" s="166" t="s">
        <v>1066</v>
      </c>
      <c r="F468" s="166" t="s">
        <v>676</v>
      </c>
      <c r="G468" s="166" t="s">
        <v>12764</v>
      </c>
      <c r="H468" s="167">
        <v>0</v>
      </c>
      <c r="I468" s="168" t="s">
        <v>16139</v>
      </c>
      <c r="J468" s="168" t="s">
        <v>1532</v>
      </c>
      <c r="K468" s="207"/>
      <c r="L468" s="207"/>
      <c r="M468" s="207"/>
      <c r="N468" s="207"/>
      <c r="O468" s="207"/>
      <c r="P468" s="169"/>
      <c r="Q468" s="208"/>
      <c r="R468" s="166" t="s">
        <v>53</v>
      </c>
      <c r="S468" s="165" t="s">
        <v>12120</v>
      </c>
      <c r="T468" s="165" t="s">
        <v>6466</v>
      </c>
      <c r="U468" s="185"/>
      <c r="V468" s="209">
        <v>170</v>
      </c>
      <c r="X468" s="210">
        <v>0</v>
      </c>
      <c r="AB468" s="211" t="s">
        <v>16140</v>
      </c>
    </row>
    <row r="469" spans="1:28" s="210" customFormat="1" ht="54">
      <c r="A469" s="294" t="s">
        <v>1699</v>
      </c>
      <c r="B469" s="166" t="s">
        <v>1088</v>
      </c>
      <c r="C469" s="170" t="s">
        <v>2057</v>
      </c>
      <c r="D469" s="213"/>
      <c r="E469" s="166" t="s">
        <v>2323</v>
      </c>
      <c r="F469" s="166" t="s">
        <v>1699</v>
      </c>
      <c r="G469" s="166" t="s">
        <v>12764</v>
      </c>
      <c r="H469" s="167">
        <v>0</v>
      </c>
      <c r="I469" s="168" t="s">
        <v>1700</v>
      </c>
      <c r="J469" s="168" t="s">
        <v>1575</v>
      </c>
      <c r="K469" s="207"/>
      <c r="L469" s="207"/>
      <c r="M469" s="207"/>
      <c r="N469" s="207"/>
      <c r="O469" s="207"/>
      <c r="P469" s="169"/>
      <c r="Q469" s="208"/>
      <c r="R469" s="166" t="s">
        <v>2057</v>
      </c>
      <c r="S469" s="165" t="s">
        <v>12238</v>
      </c>
      <c r="T469" s="165" t="s">
        <v>11457</v>
      </c>
      <c r="U469" s="185"/>
      <c r="V469" s="209">
        <v>473</v>
      </c>
      <c r="X469" s="210">
        <v>0</v>
      </c>
      <c r="AB469" s="211" t="s">
        <v>15999</v>
      </c>
    </row>
    <row r="470" spans="1:28" s="210" customFormat="1" ht="81">
      <c r="A470" s="294" t="s">
        <v>1562</v>
      </c>
      <c r="B470" s="166" t="s">
        <v>1087</v>
      </c>
      <c r="C470" s="170" t="s">
        <v>1561</v>
      </c>
      <c r="D470" s="213"/>
      <c r="E470" s="166" t="s">
        <v>1058</v>
      </c>
      <c r="F470" s="166" t="s">
        <v>1562</v>
      </c>
      <c r="G470" s="166" t="s">
        <v>12764</v>
      </c>
      <c r="H470" s="167">
        <v>0</v>
      </c>
      <c r="I470" s="168" t="s">
        <v>2402</v>
      </c>
      <c r="J470" s="168" t="s">
        <v>13130</v>
      </c>
      <c r="K470" s="207"/>
      <c r="L470" s="207"/>
      <c r="M470" s="207"/>
      <c r="N470" s="207"/>
      <c r="O470" s="207"/>
      <c r="P470" s="169"/>
      <c r="Q470" s="208"/>
      <c r="R470" s="166" t="s">
        <v>1561</v>
      </c>
      <c r="S470" s="165" t="s">
        <v>12054</v>
      </c>
      <c r="T470" s="165" t="s">
        <v>13034</v>
      </c>
      <c r="U470" s="185"/>
      <c r="V470" s="209">
        <v>180</v>
      </c>
      <c r="X470" s="210">
        <v>0</v>
      </c>
      <c r="AB470" s="211" t="s">
        <v>16141</v>
      </c>
    </row>
    <row r="471" spans="1:28" s="210" customFormat="1" ht="94.5">
      <c r="A471" s="294" t="s">
        <v>677</v>
      </c>
      <c r="B471" s="166" t="s">
        <v>1087</v>
      </c>
      <c r="C471" s="170" t="s">
        <v>2058</v>
      </c>
      <c r="D471" s="213"/>
      <c r="E471" s="166" t="s">
        <v>1058</v>
      </c>
      <c r="F471" s="166" t="s">
        <v>677</v>
      </c>
      <c r="G471" s="166" t="s">
        <v>12764</v>
      </c>
      <c r="H471" s="167">
        <v>0</v>
      </c>
      <c r="I471" s="168" t="s">
        <v>16142</v>
      </c>
      <c r="J471" s="168" t="s">
        <v>15158</v>
      </c>
      <c r="K471" s="207"/>
      <c r="L471" s="207"/>
      <c r="M471" s="207"/>
      <c r="N471" s="207"/>
      <c r="O471" s="207"/>
      <c r="P471" s="169"/>
      <c r="Q471" s="208"/>
      <c r="R471" s="166" t="s">
        <v>2058</v>
      </c>
      <c r="S471" s="165" t="s">
        <v>12054</v>
      </c>
      <c r="T471" s="165" t="s">
        <v>13032</v>
      </c>
      <c r="U471" s="185"/>
      <c r="V471" s="209">
        <v>178</v>
      </c>
      <c r="X471" s="210">
        <v>0</v>
      </c>
      <c r="AB471" s="211" t="s">
        <v>16143</v>
      </c>
    </row>
    <row r="472" spans="1:28" s="210" customFormat="1" ht="94.5">
      <c r="A472" s="294" t="s">
        <v>678</v>
      </c>
      <c r="B472" s="166" t="s">
        <v>1087</v>
      </c>
      <c r="C472" s="170" t="s">
        <v>2059</v>
      </c>
      <c r="D472" s="213"/>
      <c r="E472" s="166" t="s">
        <v>846</v>
      </c>
      <c r="F472" s="166" t="s">
        <v>678</v>
      </c>
      <c r="G472" s="166" t="s">
        <v>12764</v>
      </c>
      <c r="H472" s="167">
        <v>0</v>
      </c>
      <c r="I472" s="168" t="s">
        <v>12274</v>
      </c>
      <c r="J472" s="168" t="s">
        <v>9870</v>
      </c>
      <c r="K472" s="207"/>
      <c r="L472" s="207"/>
      <c r="M472" s="207"/>
      <c r="N472" s="207"/>
      <c r="O472" s="207"/>
      <c r="P472" s="169"/>
      <c r="Q472" s="208"/>
      <c r="R472" s="166" t="s">
        <v>2059</v>
      </c>
      <c r="S472" s="165" t="s">
        <v>12203</v>
      </c>
      <c r="T472" s="165" t="s">
        <v>9869</v>
      </c>
      <c r="U472" s="185"/>
      <c r="V472" s="209">
        <v>179</v>
      </c>
      <c r="X472" s="210">
        <v>0</v>
      </c>
      <c r="AB472" s="211" t="s">
        <v>16144</v>
      </c>
    </row>
    <row r="473" spans="1:28" s="210" customFormat="1" ht="54">
      <c r="A473" s="294" t="s">
        <v>679</v>
      </c>
      <c r="B473" s="166" t="s">
        <v>1087</v>
      </c>
      <c r="C473" s="170" t="s">
        <v>2201</v>
      </c>
      <c r="D473" s="213"/>
      <c r="E473" s="166" t="s">
        <v>1056</v>
      </c>
      <c r="F473" s="166" t="s">
        <v>679</v>
      </c>
      <c r="G473" s="166" t="s">
        <v>12764</v>
      </c>
      <c r="H473" s="167">
        <v>0</v>
      </c>
      <c r="I473" s="168" t="s">
        <v>1563</v>
      </c>
      <c r="J473" s="168" t="s">
        <v>1564</v>
      </c>
      <c r="K473" s="207"/>
      <c r="L473" s="207"/>
      <c r="M473" s="207"/>
      <c r="N473" s="207"/>
      <c r="O473" s="207"/>
      <c r="P473" s="169"/>
      <c r="Q473" s="208"/>
      <c r="R473" s="166" t="s">
        <v>2201</v>
      </c>
      <c r="S473" s="165" t="s">
        <v>12049</v>
      </c>
      <c r="T473" s="165" t="s">
        <v>3657</v>
      </c>
      <c r="U473" s="185"/>
      <c r="V473" s="209">
        <v>181</v>
      </c>
      <c r="X473" s="210">
        <v>0</v>
      </c>
      <c r="AB473" s="211" t="s">
        <v>15985</v>
      </c>
    </row>
    <row r="474" spans="1:28" s="210" customFormat="1" ht="67.5">
      <c r="A474" s="294" t="s">
        <v>680</v>
      </c>
      <c r="B474" s="166" t="s">
        <v>1087</v>
      </c>
      <c r="C474" s="170" t="s">
        <v>1183</v>
      </c>
      <c r="D474" s="213"/>
      <c r="E474" s="166" t="s">
        <v>2323</v>
      </c>
      <c r="F474" s="166" t="s">
        <v>680</v>
      </c>
      <c r="G474" s="166" t="s">
        <v>12764</v>
      </c>
      <c r="H474" s="167">
        <v>0</v>
      </c>
      <c r="I474" s="168" t="s">
        <v>1565</v>
      </c>
      <c r="J474" s="168" t="s">
        <v>1566</v>
      </c>
      <c r="K474" s="207"/>
      <c r="L474" s="207"/>
      <c r="M474" s="207"/>
      <c r="N474" s="207"/>
      <c r="O474" s="207"/>
      <c r="P474" s="169"/>
      <c r="Q474" s="208"/>
      <c r="R474" s="166" t="s">
        <v>1183</v>
      </c>
      <c r="S474" s="165" t="s">
        <v>12238</v>
      </c>
      <c r="T474" s="165" t="s">
        <v>11465</v>
      </c>
      <c r="U474" s="185"/>
      <c r="V474" s="209">
        <v>182</v>
      </c>
      <c r="X474" s="210">
        <v>0</v>
      </c>
      <c r="AB474" s="211" t="s">
        <v>16145</v>
      </c>
    </row>
    <row r="475" spans="1:28" s="210" customFormat="1" ht="81">
      <c r="A475" s="294" t="s">
        <v>681</v>
      </c>
      <c r="B475" s="166" t="s">
        <v>1087</v>
      </c>
      <c r="C475" s="170" t="s">
        <v>11980</v>
      </c>
      <c r="D475" s="213"/>
      <c r="E475" s="166" t="s">
        <v>1071</v>
      </c>
      <c r="F475" s="166" t="s">
        <v>681</v>
      </c>
      <c r="G475" s="166" t="s">
        <v>12764</v>
      </c>
      <c r="H475" s="167">
        <v>0</v>
      </c>
      <c r="I475" s="168" t="s">
        <v>1567</v>
      </c>
      <c r="J475" s="168" t="s">
        <v>12427</v>
      </c>
      <c r="K475" s="207"/>
      <c r="L475" s="207"/>
      <c r="M475" s="207"/>
      <c r="N475" s="207"/>
      <c r="O475" s="207"/>
      <c r="P475" s="169"/>
      <c r="Q475" s="208"/>
      <c r="R475" s="166" t="s">
        <v>11980</v>
      </c>
      <c r="S475" s="165" t="s">
        <v>12163</v>
      </c>
      <c r="T475" s="165" t="s">
        <v>8259</v>
      </c>
      <c r="U475" s="185"/>
      <c r="V475" s="209">
        <v>183</v>
      </c>
      <c r="X475" s="210">
        <v>0</v>
      </c>
      <c r="AB475" s="211" t="s">
        <v>16146</v>
      </c>
    </row>
    <row r="476" spans="1:28" s="210" customFormat="1" ht="81">
      <c r="A476" s="294" t="s">
        <v>725</v>
      </c>
      <c r="B476" s="166" t="s">
        <v>1089</v>
      </c>
      <c r="C476" s="170" t="s">
        <v>2060</v>
      </c>
      <c r="D476" s="213"/>
      <c r="E476" s="166" t="s">
        <v>1064</v>
      </c>
      <c r="F476" s="166" t="s">
        <v>725</v>
      </c>
      <c r="G476" s="166" t="s">
        <v>12764</v>
      </c>
      <c r="H476" s="167">
        <v>0</v>
      </c>
      <c r="I476" s="168" t="s">
        <v>1645</v>
      </c>
      <c r="J476" s="168" t="s">
        <v>14845</v>
      </c>
      <c r="K476" s="207"/>
      <c r="L476" s="207"/>
      <c r="M476" s="207"/>
      <c r="N476" s="207"/>
      <c r="O476" s="207"/>
      <c r="P476" s="169"/>
      <c r="Q476" s="208"/>
      <c r="R476" s="166" t="s">
        <v>2060</v>
      </c>
      <c r="S476" s="165" t="s">
        <v>12111</v>
      </c>
      <c r="T476" s="165" t="s">
        <v>6018</v>
      </c>
      <c r="U476" s="185"/>
      <c r="V476" s="209">
        <v>362</v>
      </c>
      <c r="X476" s="210">
        <v>0</v>
      </c>
      <c r="AB476" s="211" t="s">
        <v>16147</v>
      </c>
    </row>
    <row r="477" spans="1:28" s="210" customFormat="1" ht="54">
      <c r="A477" s="294" t="s">
        <v>743</v>
      </c>
      <c r="B477" s="166" t="s">
        <v>1088</v>
      </c>
      <c r="C477" s="170" t="s">
        <v>11981</v>
      </c>
      <c r="D477" s="213"/>
      <c r="E477" s="166" t="s">
        <v>1054</v>
      </c>
      <c r="F477" s="166" t="s">
        <v>743</v>
      </c>
      <c r="G477" s="166" t="s">
        <v>12764</v>
      </c>
      <c r="H477" s="167">
        <v>0</v>
      </c>
      <c r="I477" s="168" t="s">
        <v>15243</v>
      </c>
      <c r="J477" s="168" t="s">
        <v>1610</v>
      </c>
      <c r="K477" s="207"/>
      <c r="L477" s="207"/>
      <c r="M477" s="207"/>
      <c r="N477" s="207"/>
      <c r="O477" s="207"/>
      <c r="P477" s="169"/>
      <c r="Q477" s="208"/>
      <c r="R477" s="166" t="s">
        <v>11981</v>
      </c>
      <c r="S477" s="165" t="s">
        <v>12037</v>
      </c>
      <c r="T477" s="165" t="s">
        <v>3340</v>
      </c>
      <c r="U477" s="185"/>
      <c r="V477" s="209">
        <v>476</v>
      </c>
      <c r="X477" s="210">
        <v>0</v>
      </c>
      <c r="AB477" s="211" t="s">
        <v>15958</v>
      </c>
    </row>
    <row r="478" spans="1:28" s="210" customFormat="1" ht="67.5">
      <c r="A478" s="294" t="s">
        <v>726</v>
      </c>
      <c r="B478" s="166" t="s">
        <v>1089</v>
      </c>
      <c r="C478" s="170" t="s">
        <v>11981</v>
      </c>
      <c r="D478" s="213"/>
      <c r="E478" s="166" t="s">
        <v>1054</v>
      </c>
      <c r="F478" s="166" t="s">
        <v>726</v>
      </c>
      <c r="G478" s="166" t="s">
        <v>12764</v>
      </c>
      <c r="H478" s="167">
        <v>0</v>
      </c>
      <c r="I478" s="168" t="s">
        <v>1647</v>
      </c>
      <c r="J478" s="168" t="s">
        <v>1648</v>
      </c>
      <c r="K478" s="207"/>
      <c r="L478" s="207"/>
      <c r="M478" s="207"/>
      <c r="N478" s="207"/>
      <c r="O478" s="207"/>
      <c r="P478" s="169"/>
      <c r="Q478" s="208"/>
      <c r="R478" s="166" t="s">
        <v>11981</v>
      </c>
      <c r="S478" s="165" t="s">
        <v>12037</v>
      </c>
      <c r="T478" s="165" t="s">
        <v>3305</v>
      </c>
      <c r="U478" s="185"/>
      <c r="V478" s="209">
        <v>363</v>
      </c>
      <c r="X478" s="210">
        <v>0</v>
      </c>
      <c r="AB478" s="211" t="s">
        <v>16148</v>
      </c>
    </row>
    <row r="479" spans="1:28" s="210" customFormat="1" ht="27">
      <c r="A479" s="294" t="s">
        <v>744</v>
      </c>
      <c r="B479" s="166" t="s">
        <v>1088</v>
      </c>
      <c r="C479" s="170" t="s">
        <v>992</v>
      </c>
      <c r="D479" s="213"/>
      <c r="E479" s="166" t="s">
        <v>840</v>
      </c>
      <c r="F479" s="166" t="s">
        <v>744</v>
      </c>
      <c r="G479" s="166" t="s">
        <v>12764</v>
      </c>
      <c r="H479" s="167">
        <v>0</v>
      </c>
      <c r="I479" s="168" t="s">
        <v>1702</v>
      </c>
      <c r="J479" s="168" t="s">
        <v>8699</v>
      </c>
      <c r="K479" s="207"/>
      <c r="L479" s="207"/>
      <c r="M479" s="207"/>
      <c r="N479" s="207"/>
      <c r="O479" s="207"/>
      <c r="P479" s="169"/>
      <c r="Q479" s="208"/>
      <c r="R479" s="166" t="s">
        <v>992</v>
      </c>
      <c r="S479" s="165" t="s">
        <v>12179</v>
      </c>
      <c r="T479" s="165" t="s">
        <v>8698</v>
      </c>
      <c r="U479" s="185"/>
      <c r="V479" s="209">
        <v>481</v>
      </c>
      <c r="X479" s="210">
        <v>0</v>
      </c>
      <c r="AB479" s="211" t="s">
        <v>15974</v>
      </c>
    </row>
    <row r="480" spans="1:28" s="210" customFormat="1" ht="81">
      <c r="A480" s="294" t="s">
        <v>682</v>
      </c>
      <c r="B480" s="166" t="s">
        <v>1087</v>
      </c>
      <c r="C480" s="170" t="s">
        <v>1120</v>
      </c>
      <c r="D480" s="213"/>
      <c r="E480" s="166" t="s">
        <v>1066</v>
      </c>
      <c r="F480" s="166" t="s">
        <v>682</v>
      </c>
      <c r="G480" s="166" t="s">
        <v>12764</v>
      </c>
      <c r="H480" s="167">
        <v>0</v>
      </c>
      <c r="I480" s="168" t="s">
        <v>1497</v>
      </c>
      <c r="J480" s="168" t="s">
        <v>1497</v>
      </c>
      <c r="K480" s="207"/>
      <c r="L480" s="207"/>
      <c r="M480" s="207"/>
      <c r="N480" s="207"/>
      <c r="O480" s="207"/>
      <c r="P480" s="169"/>
      <c r="Q480" s="208"/>
      <c r="R480" s="166" t="s">
        <v>1120</v>
      </c>
      <c r="S480" s="165" t="s">
        <v>12120</v>
      </c>
      <c r="T480" s="165" t="s">
        <v>6504</v>
      </c>
      <c r="U480" s="185"/>
      <c r="V480" s="209">
        <v>189</v>
      </c>
      <c r="X480" s="210">
        <v>0</v>
      </c>
      <c r="AB480" s="211" t="s">
        <v>16149</v>
      </c>
    </row>
    <row r="481" spans="1:28" s="210" customFormat="1" ht="81">
      <c r="A481" s="294" t="s">
        <v>745</v>
      </c>
      <c r="B481" s="166" t="s">
        <v>1088</v>
      </c>
      <c r="C481" s="170" t="s">
        <v>1120</v>
      </c>
      <c r="D481" s="213"/>
      <c r="E481" s="166" t="s">
        <v>1066</v>
      </c>
      <c r="F481" s="166" t="s">
        <v>745</v>
      </c>
      <c r="G481" s="166" t="s">
        <v>12764</v>
      </c>
      <c r="H481" s="167">
        <v>0</v>
      </c>
      <c r="I481" s="168" t="s">
        <v>15195</v>
      </c>
      <c r="J481" s="168" t="s">
        <v>6497</v>
      </c>
      <c r="K481" s="207"/>
      <c r="L481" s="207"/>
      <c r="M481" s="207"/>
      <c r="N481" s="207"/>
      <c r="O481" s="207"/>
      <c r="P481" s="169"/>
      <c r="Q481" s="208"/>
      <c r="R481" s="166" t="s">
        <v>1120</v>
      </c>
      <c r="S481" s="165" t="s">
        <v>12120</v>
      </c>
      <c r="T481" s="165" t="s">
        <v>6496</v>
      </c>
      <c r="U481" s="185"/>
      <c r="V481" s="209">
        <v>482</v>
      </c>
      <c r="X481" s="210">
        <v>0</v>
      </c>
      <c r="AB481" s="211" t="s">
        <v>16025</v>
      </c>
    </row>
    <row r="482" spans="1:28" s="210" customFormat="1" ht="81">
      <c r="A482" s="294" t="s">
        <v>727</v>
      </c>
      <c r="B482" s="166" t="s">
        <v>1089</v>
      </c>
      <c r="C482" s="170" t="s">
        <v>1184</v>
      </c>
      <c r="D482" s="213"/>
      <c r="E482" s="166" t="s">
        <v>1066</v>
      </c>
      <c r="F482" s="166" t="s">
        <v>727</v>
      </c>
      <c r="G482" s="166" t="s">
        <v>12764</v>
      </c>
      <c r="H482" s="167">
        <v>0</v>
      </c>
      <c r="I482" s="168" t="s">
        <v>1649</v>
      </c>
      <c r="J482" s="168" t="s">
        <v>1650</v>
      </c>
      <c r="K482" s="207"/>
      <c r="L482" s="207"/>
      <c r="M482" s="207"/>
      <c r="N482" s="207"/>
      <c r="O482" s="207"/>
      <c r="P482" s="169"/>
      <c r="Q482" s="208"/>
      <c r="R482" s="166" t="s">
        <v>1184</v>
      </c>
      <c r="S482" s="165" t="s">
        <v>12120</v>
      </c>
      <c r="T482" s="165" t="s">
        <v>6462</v>
      </c>
      <c r="U482" s="185"/>
      <c r="V482" s="209">
        <v>367</v>
      </c>
      <c r="X482" s="210">
        <v>0</v>
      </c>
      <c r="AB482" s="211" t="s">
        <v>16150</v>
      </c>
    </row>
    <row r="483" spans="1:28" s="210" customFormat="1" ht="81">
      <c r="A483" s="294" t="s">
        <v>683</v>
      </c>
      <c r="B483" s="166" t="s">
        <v>1087</v>
      </c>
      <c r="C483" s="170" t="s">
        <v>1184</v>
      </c>
      <c r="D483" s="213"/>
      <c r="E483" s="166" t="s">
        <v>1066</v>
      </c>
      <c r="F483" s="166" t="s">
        <v>683</v>
      </c>
      <c r="G483" s="166" t="s">
        <v>12764</v>
      </c>
      <c r="H483" s="167">
        <v>0</v>
      </c>
      <c r="I483" s="168" t="s">
        <v>1569</v>
      </c>
      <c r="J483" s="168" t="s">
        <v>1568</v>
      </c>
      <c r="K483" s="207"/>
      <c r="L483" s="207"/>
      <c r="M483" s="207"/>
      <c r="N483" s="207"/>
      <c r="O483" s="207"/>
      <c r="P483" s="169"/>
      <c r="Q483" s="208"/>
      <c r="R483" s="166" t="s">
        <v>1184</v>
      </c>
      <c r="S483" s="165" t="s">
        <v>12120</v>
      </c>
      <c r="T483" s="165" t="s">
        <v>6537</v>
      </c>
      <c r="U483" s="185"/>
      <c r="V483" s="209">
        <v>191</v>
      </c>
      <c r="X483" s="210">
        <v>0</v>
      </c>
      <c r="AB483" s="211" t="s">
        <v>16151</v>
      </c>
    </row>
    <row r="484" spans="1:28" s="210" customFormat="1" ht="54">
      <c r="A484" s="294" t="s">
        <v>728</v>
      </c>
      <c r="B484" s="166" t="s">
        <v>1089</v>
      </c>
      <c r="C484" s="170" t="s">
        <v>2416</v>
      </c>
      <c r="D484" s="213"/>
      <c r="E484" s="166" t="s">
        <v>1061</v>
      </c>
      <c r="F484" s="166" t="s">
        <v>728</v>
      </c>
      <c r="G484" s="166" t="s">
        <v>12764</v>
      </c>
      <c r="H484" s="167">
        <v>0</v>
      </c>
      <c r="I484" s="168" t="s">
        <v>1651</v>
      </c>
      <c r="J484" s="168" t="s">
        <v>1652</v>
      </c>
      <c r="K484" s="207"/>
      <c r="L484" s="207"/>
      <c r="M484" s="207"/>
      <c r="N484" s="207"/>
      <c r="O484" s="207"/>
      <c r="P484" s="169"/>
      <c r="Q484" s="208"/>
      <c r="R484" s="166" t="s">
        <v>2416</v>
      </c>
      <c r="S484" s="165" t="s">
        <v>12070</v>
      </c>
      <c r="T484" s="165" t="s">
        <v>14978</v>
      </c>
      <c r="U484" s="185"/>
      <c r="V484" s="209">
        <v>371</v>
      </c>
      <c r="X484" s="210">
        <v>0</v>
      </c>
      <c r="AB484" s="211" t="s">
        <v>16152</v>
      </c>
    </row>
    <row r="485" spans="1:28" s="210" customFormat="1" ht="81">
      <c r="A485" s="294" t="s">
        <v>684</v>
      </c>
      <c r="B485" s="166" t="s">
        <v>1087</v>
      </c>
      <c r="C485" s="170" t="s">
        <v>871</v>
      </c>
      <c r="D485" s="213"/>
      <c r="E485" s="166" t="s">
        <v>843</v>
      </c>
      <c r="F485" s="166" t="s">
        <v>684</v>
      </c>
      <c r="G485" s="166" t="s">
        <v>12764</v>
      </c>
      <c r="H485" s="167">
        <v>0</v>
      </c>
      <c r="I485" s="168" t="s">
        <v>1571</v>
      </c>
      <c r="J485" s="168" t="s">
        <v>9469</v>
      </c>
      <c r="K485" s="207"/>
      <c r="L485" s="207"/>
      <c r="M485" s="207"/>
      <c r="N485" s="207"/>
      <c r="O485" s="207"/>
      <c r="P485" s="169"/>
      <c r="Q485" s="208"/>
      <c r="R485" s="166" t="s">
        <v>871</v>
      </c>
      <c r="S485" s="165" t="s">
        <v>12196</v>
      </c>
      <c r="T485" s="165" t="s">
        <v>9468</v>
      </c>
      <c r="U485" s="185"/>
      <c r="V485" s="209">
        <v>196</v>
      </c>
      <c r="X485" s="210">
        <v>0</v>
      </c>
      <c r="AB485" s="211" t="s">
        <v>16153</v>
      </c>
    </row>
    <row r="486" spans="1:28" s="210" customFormat="1" ht="67.5">
      <c r="A486" s="294" t="s">
        <v>685</v>
      </c>
      <c r="B486" s="166" t="s">
        <v>1087</v>
      </c>
      <c r="C486" s="170" t="s">
        <v>11982</v>
      </c>
      <c r="D486" s="213"/>
      <c r="E486" s="166" t="s">
        <v>849</v>
      </c>
      <c r="F486" s="166" t="s">
        <v>685</v>
      </c>
      <c r="G486" s="166" t="s">
        <v>12764</v>
      </c>
      <c r="H486" s="167">
        <v>0</v>
      </c>
      <c r="I486" s="168" t="s">
        <v>16154</v>
      </c>
      <c r="J486" s="168" t="s">
        <v>10828</v>
      </c>
      <c r="K486" s="207"/>
      <c r="L486" s="207"/>
      <c r="M486" s="207"/>
      <c r="N486" s="207"/>
      <c r="O486" s="207"/>
      <c r="P486" s="169"/>
      <c r="Q486" s="208"/>
      <c r="R486" s="166" t="s">
        <v>11982</v>
      </c>
      <c r="S486" s="165" t="s">
        <v>12230</v>
      </c>
      <c r="T486" s="165" t="s">
        <v>10827</v>
      </c>
      <c r="U486" s="185"/>
      <c r="V486" s="209">
        <v>197</v>
      </c>
      <c r="X486" s="210">
        <v>0</v>
      </c>
      <c r="AB486" s="211" t="s">
        <v>16155</v>
      </c>
    </row>
    <row r="487" spans="1:28" s="210" customFormat="1" ht="67.5">
      <c r="A487" s="294" t="s">
        <v>1705</v>
      </c>
      <c r="B487" s="166" t="s">
        <v>1088</v>
      </c>
      <c r="C487" s="170" t="s">
        <v>12706</v>
      </c>
      <c r="D487" s="213"/>
      <c r="E487" s="166" t="s">
        <v>1058</v>
      </c>
      <c r="F487" s="166" t="s">
        <v>1705</v>
      </c>
      <c r="G487" s="166" t="s">
        <v>12764</v>
      </c>
      <c r="H487" s="167">
        <v>0</v>
      </c>
      <c r="I487" s="168" t="s">
        <v>1692</v>
      </c>
      <c r="J487" s="168" t="s">
        <v>13117</v>
      </c>
      <c r="K487" s="207"/>
      <c r="L487" s="207"/>
      <c r="M487" s="207"/>
      <c r="N487" s="207"/>
      <c r="O487" s="207"/>
      <c r="P487" s="169"/>
      <c r="Q487" s="208"/>
      <c r="R487" s="166" t="s">
        <v>12706</v>
      </c>
      <c r="S487" s="165" t="s">
        <v>12054</v>
      </c>
      <c r="T487" s="165" t="s">
        <v>13018</v>
      </c>
      <c r="U487" s="185"/>
      <c r="V487" s="209">
        <v>458</v>
      </c>
      <c r="X487" s="210">
        <v>0</v>
      </c>
      <c r="AB487" s="211" t="s">
        <v>15998</v>
      </c>
    </row>
    <row r="488" spans="1:28" s="210" customFormat="1" ht="108">
      <c r="A488" s="294" t="s">
        <v>686</v>
      </c>
      <c r="B488" s="166" t="s">
        <v>1087</v>
      </c>
      <c r="C488" s="170" t="s">
        <v>1185</v>
      </c>
      <c r="D488" s="213"/>
      <c r="E488" s="166" t="s">
        <v>851</v>
      </c>
      <c r="F488" s="166" t="s">
        <v>686</v>
      </c>
      <c r="G488" s="166" t="s">
        <v>12764</v>
      </c>
      <c r="H488" s="167">
        <v>0</v>
      </c>
      <c r="I488" s="168" t="s">
        <v>1572</v>
      </c>
      <c r="J488" s="168" t="s">
        <v>11578</v>
      </c>
      <c r="K488" s="207"/>
      <c r="L488" s="207"/>
      <c r="M488" s="207"/>
      <c r="N488" s="207"/>
      <c r="O488" s="207"/>
      <c r="P488" s="169"/>
      <c r="Q488" s="208"/>
      <c r="R488" s="166" t="s">
        <v>1185</v>
      </c>
      <c r="S488" s="165" t="s">
        <v>12240</v>
      </c>
      <c r="T488" s="165" t="s">
        <v>11577</v>
      </c>
      <c r="U488" s="185"/>
      <c r="V488" s="209">
        <v>199</v>
      </c>
      <c r="X488" s="210">
        <v>0</v>
      </c>
      <c r="AB488" s="211" t="s">
        <v>16156</v>
      </c>
    </row>
    <row r="489" spans="1:28" s="210" customFormat="1" ht="54">
      <c r="A489" s="294" t="s">
        <v>687</v>
      </c>
      <c r="B489" s="166" t="s">
        <v>1087</v>
      </c>
      <c r="C489" s="170" t="s">
        <v>2062</v>
      </c>
      <c r="D489" s="213"/>
      <c r="E489" s="166" t="s">
        <v>1066</v>
      </c>
      <c r="F489" s="166" t="s">
        <v>687</v>
      </c>
      <c r="G489" s="166" t="s">
        <v>12764</v>
      </c>
      <c r="H489" s="167">
        <v>0</v>
      </c>
      <c r="I489" s="168" t="s">
        <v>1573</v>
      </c>
      <c r="J489" s="168" t="s">
        <v>1574</v>
      </c>
      <c r="K489" s="207"/>
      <c r="L489" s="207"/>
      <c r="M489" s="207"/>
      <c r="N489" s="207"/>
      <c r="O489" s="207"/>
      <c r="P489" s="169"/>
      <c r="Q489" s="208"/>
      <c r="R489" s="166" t="s">
        <v>2062</v>
      </c>
      <c r="S489" s="165" t="s">
        <v>12120</v>
      </c>
      <c r="T489" s="165" t="s">
        <v>6449</v>
      </c>
      <c r="U489" s="185"/>
      <c r="V489" s="209">
        <v>201</v>
      </c>
      <c r="X489" s="210">
        <v>0</v>
      </c>
      <c r="AB489" s="211" t="s">
        <v>16157</v>
      </c>
    </row>
    <row r="490" spans="1:28" s="210" customFormat="1" ht="94.5">
      <c r="A490" s="294" t="s">
        <v>729</v>
      </c>
      <c r="B490" s="166" t="s">
        <v>1089</v>
      </c>
      <c r="C490" s="170" t="s">
        <v>988</v>
      </c>
      <c r="D490" s="213"/>
      <c r="E490" s="166" t="s">
        <v>1058</v>
      </c>
      <c r="F490" s="166" t="s">
        <v>729</v>
      </c>
      <c r="G490" s="166" t="s">
        <v>12764</v>
      </c>
      <c r="H490" s="167">
        <v>0</v>
      </c>
      <c r="I490" s="168" t="s">
        <v>1653</v>
      </c>
      <c r="J490" s="168" t="s">
        <v>13103</v>
      </c>
      <c r="K490" s="207"/>
      <c r="L490" s="207"/>
      <c r="M490" s="207"/>
      <c r="N490" s="207"/>
      <c r="O490" s="207"/>
      <c r="P490" s="169"/>
      <c r="Q490" s="208"/>
      <c r="R490" s="166" t="s">
        <v>988</v>
      </c>
      <c r="S490" s="165" t="s">
        <v>12054</v>
      </c>
      <c r="T490" s="165" t="s">
        <v>13004</v>
      </c>
      <c r="U490" s="185"/>
      <c r="V490" s="209">
        <v>370</v>
      </c>
      <c r="X490" s="210">
        <v>0</v>
      </c>
      <c r="AB490" s="211" t="s">
        <v>16158</v>
      </c>
    </row>
    <row r="491" spans="1:28" s="210" customFormat="1" ht="54">
      <c r="A491" s="294" t="s">
        <v>14538</v>
      </c>
      <c r="B491" s="166" t="s">
        <v>1088</v>
      </c>
      <c r="C491" s="170" t="s">
        <v>14905</v>
      </c>
      <c r="D491" s="213"/>
      <c r="E491" s="166" t="s">
        <v>843</v>
      </c>
      <c r="F491" s="166" t="s">
        <v>14538</v>
      </c>
      <c r="G491" s="166" t="s">
        <v>12764</v>
      </c>
      <c r="H491" s="167">
        <v>0</v>
      </c>
      <c r="I491" s="168" t="s">
        <v>1533</v>
      </c>
      <c r="J491" s="168" t="s">
        <v>9582</v>
      </c>
      <c r="K491" s="207"/>
      <c r="L491" s="207"/>
      <c r="M491" s="207"/>
      <c r="N491" s="207"/>
      <c r="O491" s="207"/>
      <c r="P491" s="169"/>
      <c r="Q491" s="208"/>
      <c r="R491" s="166" t="s">
        <v>14905</v>
      </c>
      <c r="S491" s="165" t="s">
        <v>12196</v>
      </c>
      <c r="T491" s="165" t="s">
        <v>9581</v>
      </c>
      <c r="U491" s="185"/>
      <c r="V491" s="209">
        <v>489</v>
      </c>
      <c r="X491" s="210">
        <v>0</v>
      </c>
      <c r="AB491" s="211" t="s">
        <v>16159</v>
      </c>
    </row>
    <row r="492" spans="1:28" s="210" customFormat="1" ht="81">
      <c r="A492" s="294" t="s">
        <v>747</v>
      </c>
      <c r="B492" s="166" t="s">
        <v>1088</v>
      </c>
      <c r="C492" s="170" t="s">
        <v>746</v>
      </c>
      <c r="D492" s="213"/>
      <c r="E492" s="166" t="s">
        <v>848</v>
      </c>
      <c r="F492" s="166" t="s">
        <v>747</v>
      </c>
      <c r="G492" s="166" t="s">
        <v>12764</v>
      </c>
      <c r="H492" s="167">
        <v>0</v>
      </c>
      <c r="I492" s="168" t="s">
        <v>2233</v>
      </c>
      <c r="J492" s="168" t="s">
        <v>10585</v>
      </c>
      <c r="K492" s="207"/>
      <c r="L492" s="207"/>
      <c r="M492" s="207"/>
      <c r="N492" s="207"/>
      <c r="O492" s="207"/>
      <c r="P492" s="169"/>
      <c r="Q492" s="208"/>
      <c r="R492" s="166" t="s">
        <v>746</v>
      </c>
      <c r="S492" s="165" t="s">
        <v>12223</v>
      </c>
      <c r="T492" s="165" t="s">
        <v>10584</v>
      </c>
      <c r="U492" s="185"/>
      <c r="V492" s="209">
        <v>490</v>
      </c>
      <c r="X492" s="210">
        <v>0</v>
      </c>
      <c r="AB492" s="211" t="s">
        <v>16026</v>
      </c>
    </row>
    <row r="493" spans="1:28" s="210" customFormat="1" ht="81">
      <c r="A493" s="294" t="s">
        <v>688</v>
      </c>
      <c r="B493" s="166" t="s">
        <v>1087</v>
      </c>
      <c r="C493" s="170" t="s">
        <v>2063</v>
      </c>
      <c r="D493" s="213"/>
      <c r="E493" s="166" t="s">
        <v>1066</v>
      </c>
      <c r="F493" s="166" t="s">
        <v>688</v>
      </c>
      <c r="G493" s="166" t="s">
        <v>12764</v>
      </c>
      <c r="H493" s="167">
        <v>0</v>
      </c>
      <c r="I493" s="168" t="s">
        <v>1576</v>
      </c>
      <c r="J493" s="168" t="s">
        <v>1577</v>
      </c>
      <c r="K493" s="207"/>
      <c r="L493" s="207"/>
      <c r="M493" s="207"/>
      <c r="N493" s="207"/>
      <c r="O493" s="207"/>
      <c r="P493" s="169"/>
      <c r="Q493" s="208"/>
      <c r="R493" s="166" t="s">
        <v>2063</v>
      </c>
      <c r="S493" s="165" t="s">
        <v>12120</v>
      </c>
      <c r="T493" s="165" t="s">
        <v>6509</v>
      </c>
      <c r="U493" s="185"/>
      <c r="V493" s="209">
        <v>207</v>
      </c>
      <c r="X493" s="210">
        <v>0</v>
      </c>
      <c r="AB493" s="211" t="s">
        <v>16160</v>
      </c>
    </row>
    <row r="494" spans="1:28" s="210" customFormat="1" ht="148.5">
      <c r="A494" s="294" t="s">
        <v>689</v>
      </c>
      <c r="B494" s="166" t="s">
        <v>1087</v>
      </c>
      <c r="C494" s="170" t="s">
        <v>2161</v>
      </c>
      <c r="D494" s="213"/>
      <c r="E494" s="166" t="s">
        <v>843</v>
      </c>
      <c r="F494" s="166" t="s">
        <v>689</v>
      </c>
      <c r="G494" s="166" t="s">
        <v>12764</v>
      </c>
      <c r="H494" s="167">
        <v>0</v>
      </c>
      <c r="I494" s="168" t="s">
        <v>1578</v>
      </c>
      <c r="J494" s="168" t="s">
        <v>9612</v>
      </c>
      <c r="K494" s="207"/>
      <c r="L494" s="207"/>
      <c r="M494" s="207"/>
      <c r="N494" s="207"/>
      <c r="O494" s="207"/>
      <c r="P494" s="169"/>
      <c r="Q494" s="208"/>
      <c r="R494" s="166" t="s">
        <v>2161</v>
      </c>
      <c r="S494" s="165" t="s">
        <v>12196</v>
      </c>
      <c r="T494" s="165" t="s">
        <v>9610</v>
      </c>
      <c r="U494" s="185"/>
      <c r="V494" s="209">
        <v>208</v>
      </c>
      <c r="X494" s="210">
        <v>0</v>
      </c>
      <c r="AB494" s="211" t="s">
        <v>16161</v>
      </c>
    </row>
    <row r="495" spans="1:28" s="210" customFormat="1" ht="54">
      <c r="A495" s="294" t="s">
        <v>748</v>
      </c>
      <c r="B495" s="166" t="s">
        <v>1088</v>
      </c>
      <c r="C495" s="170" t="s">
        <v>13290</v>
      </c>
      <c r="D495" s="213"/>
      <c r="E495" s="166" t="s">
        <v>2321</v>
      </c>
      <c r="F495" s="166" t="s">
        <v>748</v>
      </c>
      <c r="G495" s="166" t="s">
        <v>12764</v>
      </c>
      <c r="H495" s="167">
        <v>0</v>
      </c>
      <c r="I495" s="168" t="s">
        <v>1688</v>
      </c>
      <c r="J495" s="168" t="s">
        <v>1688</v>
      </c>
      <c r="K495" s="207"/>
      <c r="L495" s="207"/>
      <c r="M495" s="207"/>
      <c r="N495" s="207"/>
      <c r="O495" s="207"/>
      <c r="P495" s="169"/>
      <c r="Q495" s="208"/>
      <c r="R495" s="166" t="s">
        <v>13290</v>
      </c>
      <c r="S495" s="165" t="s">
        <v>12035</v>
      </c>
      <c r="T495" s="165" t="s">
        <v>3289</v>
      </c>
      <c r="U495" s="185"/>
      <c r="V495" s="209">
        <v>493</v>
      </c>
      <c r="X495" s="210">
        <v>0</v>
      </c>
      <c r="AB495" s="211" t="s">
        <v>15959</v>
      </c>
    </row>
    <row r="496" spans="1:28" s="210" customFormat="1" ht="27">
      <c r="A496" s="294" t="s">
        <v>690</v>
      </c>
      <c r="B496" s="166" t="s">
        <v>1087</v>
      </c>
      <c r="C496" s="170" t="s">
        <v>14891</v>
      </c>
      <c r="D496" s="213"/>
      <c r="E496" s="166" t="s">
        <v>1056</v>
      </c>
      <c r="F496" s="166" t="s">
        <v>690</v>
      </c>
      <c r="G496" s="166" t="s">
        <v>12764</v>
      </c>
      <c r="H496" s="167">
        <v>0</v>
      </c>
      <c r="I496" s="168" t="s">
        <v>14894</v>
      </c>
      <c r="J496" s="168" t="s">
        <v>3666</v>
      </c>
      <c r="K496" s="207"/>
      <c r="L496" s="207"/>
      <c r="M496" s="207"/>
      <c r="N496" s="207"/>
      <c r="O496" s="207"/>
      <c r="P496" s="169"/>
      <c r="Q496" s="208"/>
      <c r="R496" s="166" t="s">
        <v>14891</v>
      </c>
      <c r="S496" s="165" t="s">
        <v>12049</v>
      </c>
      <c r="T496" s="165" t="s">
        <v>3665</v>
      </c>
      <c r="U496" s="185"/>
      <c r="V496" s="209">
        <v>192</v>
      </c>
      <c r="X496" s="210">
        <v>0</v>
      </c>
      <c r="AB496" s="211" t="s">
        <v>16162</v>
      </c>
    </row>
    <row r="497" spans="1:28" s="210" customFormat="1" ht="81">
      <c r="A497" s="294" t="s">
        <v>691</v>
      </c>
      <c r="B497" s="166" t="s">
        <v>1087</v>
      </c>
      <c r="C497" s="170" t="s">
        <v>2064</v>
      </c>
      <c r="D497" s="213"/>
      <c r="E497" s="166" t="s">
        <v>1058</v>
      </c>
      <c r="F497" s="166" t="s">
        <v>691</v>
      </c>
      <c r="G497" s="166" t="s">
        <v>12764</v>
      </c>
      <c r="H497" s="167">
        <v>0</v>
      </c>
      <c r="I497" s="168" t="s">
        <v>2368</v>
      </c>
      <c r="J497" s="168" t="s">
        <v>13118</v>
      </c>
      <c r="K497" s="207"/>
      <c r="L497" s="207"/>
      <c r="M497" s="207"/>
      <c r="N497" s="207"/>
      <c r="O497" s="207"/>
      <c r="P497" s="169"/>
      <c r="Q497" s="208"/>
      <c r="R497" s="166" t="s">
        <v>2064</v>
      </c>
      <c r="S497" s="165" t="s">
        <v>12054</v>
      </c>
      <c r="T497" s="165" t="s">
        <v>13019</v>
      </c>
      <c r="U497" s="185"/>
      <c r="V497" s="209">
        <v>214</v>
      </c>
      <c r="X497" s="210">
        <v>0</v>
      </c>
      <c r="AB497" s="211" t="s">
        <v>16163</v>
      </c>
    </row>
    <row r="498" spans="1:28" s="210" customFormat="1" ht="81">
      <c r="A498" s="294" t="s">
        <v>692</v>
      </c>
      <c r="B498" s="166" t="s">
        <v>1087</v>
      </c>
      <c r="C498" s="170" t="s">
        <v>872</v>
      </c>
      <c r="D498" s="213"/>
      <c r="E498" s="166" t="s">
        <v>843</v>
      </c>
      <c r="F498" s="166" t="s">
        <v>692</v>
      </c>
      <c r="G498" s="166" t="s">
        <v>12764</v>
      </c>
      <c r="H498" s="167">
        <v>0</v>
      </c>
      <c r="I498" s="168" t="s">
        <v>1580</v>
      </c>
      <c r="J498" s="168" t="s">
        <v>9472</v>
      </c>
      <c r="K498" s="207"/>
      <c r="L498" s="207"/>
      <c r="M498" s="207"/>
      <c r="N498" s="207"/>
      <c r="O498" s="207"/>
      <c r="P498" s="169"/>
      <c r="Q498" s="208"/>
      <c r="R498" s="166" t="s">
        <v>872</v>
      </c>
      <c r="S498" s="165" t="s">
        <v>12196</v>
      </c>
      <c r="T498" s="165" t="s">
        <v>9470</v>
      </c>
      <c r="U498" s="185"/>
      <c r="V498" s="209">
        <v>218</v>
      </c>
      <c r="X498" s="210">
        <v>0</v>
      </c>
      <c r="AB498" s="211" t="s">
        <v>16164</v>
      </c>
    </row>
    <row r="499" spans="1:28" s="210" customFormat="1" ht="81">
      <c r="A499" s="294" t="s">
        <v>693</v>
      </c>
      <c r="B499" s="166" t="s">
        <v>1087</v>
      </c>
      <c r="C499" s="170" t="s">
        <v>1186</v>
      </c>
      <c r="D499" s="213"/>
      <c r="E499" s="166" t="s">
        <v>1063</v>
      </c>
      <c r="F499" s="166" t="s">
        <v>693</v>
      </c>
      <c r="G499" s="166" t="s">
        <v>12764</v>
      </c>
      <c r="H499" s="167">
        <v>0</v>
      </c>
      <c r="I499" s="168" t="s">
        <v>1581</v>
      </c>
      <c r="J499" s="168" t="s">
        <v>5835</v>
      </c>
      <c r="K499" s="207"/>
      <c r="L499" s="207"/>
      <c r="M499" s="207"/>
      <c r="N499" s="207"/>
      <c r="O499" s="207"/>
      <c r="P499" s="169"/>
      <c r="Q499" s="208"/>
      <c r="R499" s="166" t="s">
        <v>1186</v>
      </c>
      <c r="S499" s="165" t="s">
        <v>12107</v>
      </c>
      <c r="T499" s="165" t="s">
        <v>5834</v>
      </c>
      <c r="U499" s="185"/>
      <c r="V499" s="209">
        <v>220</v>
      </c>
      <c r="X499" s="210">
        <v>0</v>
      </c>
      <c r="AB499" s="211" t="s">
        <v>16165</v>
      </c>
    </row>
    <row r="500" spans="1:28" s="210" customFormat="1" ht="54">
      <c r="A500" s="294" t="s">
        <v>749</v>
      </c>
      <c r="B500" s="166" t="s">
        <v>1088</v>
      </c>
      <c r="C500" s="170" t="s">
        <v>607</v>
      </c>
      <c r="D500" s="213"/>
      <c r="E500" s="166" t="s">
        <v>1063</v>
      </c>
      <c r="F500" s="166" t="s">
        <v>749</v>
      </c>
      <c r="G500" s="166" t="s">
        <v>12764</v>
      </c>
      <c r="H500" s="167">
        <v>0</v>
      </c>
      <c r="I500" s="168" t="s">
        <v>1686</v>
      </c>
      <c r="J500" s="168" t="s">
        <v>12398</v>
      </c>
      <c r="K500" s="207"/>
      <c r="L500" s="207"/>
      <c r="M500" s="207"/>
      <c r="N500" s="207"/>
      <c r="O500" s="207"/>
      <c r="P500" s="169"/>
      <c r="Q500" s="208"/>
      <c r="R500" s="166" t="s">
        <v>607</v>
      </c>
      <c r="S500" s="165" t="s">
        <v>12107</v>
      </c>
      <c r="T500" s="165" t="s">
        <v>5882</v>
      </c>
      <c r="U500" s="185"/>
      <c r="V500" s="209">
        <v>502</v>
      </c>
      <c r="X500" s="210">
        <v>0</v>
      </c>
      <c r="AB500" s="211" t="s">
        <v>15980</v>
      </c>
    </row>
    <row r="501" spans="1:28" s="210" customFormat="1" ht="54">
      <c r="A501" s="294" t="s">
        <v>15253</v>
      </c>
      <c r="B501" s="166" t="s">
        <v>1088</v>
      </c>
      <c r="C501" s="170" t="s">
        <v>15252</v>
      </c>
      <c r="D501" s="213"/>
      <c r="E501" s="166" t="s">
        <v>1063</v>
      </c>
      <c r="F501" s="166" t="s">
        <v>15253</v>
      </c>
      <c r="G501" s="166" t="s">
        <v>12764</v>
      </c>
      <c r="H501" s="167">
        <v>0</v>
      </c>
      <c r="I501" s="168" t="s">
        <v>14554</v>
      </c>
      <c r="J501" s="168" t="s">
        <v>12398</v>
      </c>
      <c r="K501" s="207"/>
      <c r="L501" s="207"/>
      <c r="M501" s="207"/>
      <c r="N501" s="207"/>
      <c r="O501" s="207"/>
      <c r="P501" s="169"/>
      <c r="Q501" s="208"/>
      <c r="R501" s="166" t="s">
        <v>15252</v>
      </c>
      <c r="S501" s="165" t="s">
        <v>12107</v>
      </c>
      <c r="T501" s="165" t="s">
        <v>5882</v>
      </c>
      <c r="U501" s="185"/>
      <c r="V501" s="209">
        <v>505</v>
      </c>
      <c r="X501" s="210">
        <v>0</v>
      </c>
      <c r="AB501" s="211" t="s">
        <v>15981</v>
      </c>
    </row>
    <row r="502" spans="1:28" s="210" customFormat="1" ht="54">
      <c r="A502" s="294" t="s">
        <v>767</v>
      </c>
      <c r="B502" s="166" t="s">
        <v>1088</v>
      </c>
      <c r="C502" s="170" t="s">
        <v>13289</v>
      </c>
      <c r="D502" s="213"/>
      <c r="E502" s="166" t="s">
        <v>1063</v>
      </c>
      <c r="F502" s="166" t="s">
        <v>767</v>
      </c>
      <c r="G502" s="166" t="s">
        <v>12764</v>
      </c>
      <c r="H502" s="167">
        <v>0</v>
      </c>
      <c r="I502" s="168" t="s">
        <v>1708</v>
      </c>
      <c r="J502" s="168" t="s">
        <v>5897</v>
      </c>
      <c r="K502" s="207"/>
      <c r="L502" s="207"/>
      <c r="M502" s="207"/>
      <c r="N502" s="207"/>
      <c r="O502" s="207"/>
      <c r="P502" s="169"/>
      <c r="Q502" s="208"/>
      <c r="R502" s="166" t="s">
        <v>13289</v>
      </c>
      <c r="S502" s="165" t="s">
        <v>12107</v>
      </c>
      <c r="T502" s="165" t="s">
        <v>5896</v>
      </c>
      <c r="U502" s="185"/>
      <c r="V502" s="209">
        <v>509</v>
      </c>
      <c r="X502" s="210">
        <v>0</v>
      </c>
      <c r="AB502" s="211" t="s">
        <v>15966</v>
      </c>
    </row>
    <row r="503" spans="1:28" s="210" customFormat="1" ht="54">
      <c r="A503" s="294" t="s">
        <v>750</v>
      </c>
      <c r="B503" s="166" t="s">
        <v>1088</v>
      </c>
      <c r="C503" s="170" t="s">
        <v>13288</v>
      </c>
      <c r="D503" s="213"/>
      <c r="E503" s="166" t="s">
        <v>1063</v>
      </c>
      <c r="F503" s="166" t="s">
        <v>750</v>
      </c>
      <c r="G503" s="166" t="s">
        <v>12764</v>
      </c>
      <c r="H503" s="167">
        <v>0</v>
      </c>
      <c r="I503" s="168" t="s">
        <v>1710</v>
      </c>
      <c r="J503" s="168" t="s">
        <v>12398</v>
      </c>
      <c r="K503" s="207"/>
      <c r="L503" s="207"/>
      <c r="M503" s="207"/>
      <c r="N503" s="207"/>
      <c r="O503" s="207"/>
      <c r="P503" s="169"/>
      <c r="Q503" s="208"/>
      <c r="R503" s="166" t="s">
        <v>13288</v>
      </c>
      <c r="S503" s="165" t="s">
        <v>12107</v>
      </c>
      <c r="T503" s="165" t="s">
        <v>5882</v>
      </c>
      <c r="U503" s="185"/>
      <c r="V503" s="209">
        <v>510</v>
      </c>
      <c r="X503" s="210">
        <v>0</v>
      </c>
      <c r="AB503" s="211" t="s">
        <v>15965</v>
      </c>
    </row>
    <row r="504" spans="1:28" s="210" customFormat="1" ht="40.5">
      <c r="A504" s="294" t="s">
        <v>694</v>
      </c>
      <c r="B504" s="166" t="s">
        <v>1087</v>
      </c>
      <c r="C504" s="170" t="s">
        <v>11983</v>
      </c>
      <c r="D504" s="213"/>
      <c r="E504" s="166" t="s">
        <v>1056</v>
      </c>
      <c r="F504" s="166" t="s">
        <v>694</v>
      </c>
      <c r="G504" s="166" t="s">
        <v>12764</v>
      </c>
      <c r="H504" s="167">
        <v>0</v>
      </c>
      <c r="I504" s="168" t="s">
        <v>1582</v>
      </c>
      <c r="J504" s="168" t="s">
        <v>1564</v>
      </c>
      <c r="K504" s="207"/>
      <c r="L504" s="207"/>
      <c r="M504" s="207"/>
      <c r="N504" s="207"/>
      <c r="O504" s="207"/>
      <c r="P504" s="169"/>
      <c r="Q504" s="208"/>
      <c r="R504" s="166" t="s">
        <v>11983</v>
      </c>
      <c r="S504" s="165" t="s">
        <v>12049</v>
      </c>
      <c r="T504" s="165" t="s">
        <v>3657</v>
      </c>
      <c r="U504" s="185"/>
      <c r="V504" s="209">
        <v>221</v>
      </c>
      <c r="X504" s="210">
        <v>0</v>
      </c>
      <c r="AB504" s="211" t="s">
        <v>16166</v>
      </c>
    </row>
    <row r="505" spans="1:28" s="210" customFormat="1" ht="67.5">
      <c r="A505" s="294" t="s">
        <v>695</v>
      </c>
      <c r="B505" s="166" t="s">
        <v>1087</v>
      </c>
      <c r="C505" s="170" t="s">
        <v>2065</v>
      </c>
      <c r="D505" s="213"/>
      <c r="E505" s="166" t="s">
        <v>853</v>
      </c>
      <c r="F505" s="166" t="s">
        <v>695</v>
      </c>
      <c r="G505" s="166" t="s">
        <v>12764</v>
      </c>
      <c r="H505" s="167">
        <v>0</v>
      </c>
      <c r="I505" s="168" t="s">
        <v>1583</v>
      </c>
      <c r="J505" s="168" t="s">
        <v>1584</v>
      </c>
      <c r="K505" s="207"/>
      <c r="L505" s="207"/>
      <c r="M505" s="207"/>
      <c r="N505" s="207"/>
      <c r="O505" s="207"/>
      <c r="P505" s="169"/>
      <c r="Q505" s="208"/>
      <c r="R505" s="166" t="s">
        <v>2065</v>
      </c>
      <c r="S505" s="165" t="s">
        <v>12252</v>
      </c>
      <c r="T505" s="165" t="s">
        <v>14836</v>
      </c>
      <c r="U505" s="185"/>
      <c r="V505" s="209">
        <v>224</v>
      </c>
      <c r="X505" s="210">
        <v>0</v>
      </c>
      <c r="AB505" s="211" t="s">
        <v>16167</v>
      </c>
    </row>
    <row r="506" spans="1:28" s="210" customFormat="1" ht="108">
      <c r="A506" s="294" t="s">
        <v>730</v>
      </c>
      <c r="B506" s="166" t="s">
        <v>1089</v>
      </c>
      <c r="C506" s="170" t="s">
        <v>12783</v>
      </c>
      <c r="D506" s="213"/>
      <c r="E506" s="166" t="s">
        <v>1058</v>
      </c>
      <c r="F506" s="166" t="s">
        <v>730</v>
      </c>
      <c r="G506" s="166" t="s">
        <v>12764</v>
      </c>
      <c r="H506" s="167">
        <v>0</v>
      </c>
      <c r="I506" s="168" t="s">
        <v>1655</v>
      </c>
      <c r="J506" s="168" t="s">
        <v>13121</v>
      </c>
      <c r="K506" s="207"/>
      <c r="L506" s="207"/>
      <c r="M506" s="207"/>
      <c r="N506" s="207"/>
      <c r="O506" s="207"/>
      <c r="P506" s="169"/>
      <c r="Q506" s="208"/>
      <c r="R506" s="166" t="s">
        <v>12783</v>
      </c>
      <c r="S506" s="165" t="s">
        <v>12054</v>
      </c>
      <c r="T506" s="165" t="s">
        <v>13022</v>
      </c>
      <c r="U506" s="185"/>
      <c r="V506" s="209">
        <v>393</v>
      </c>
      <c r="X506" s="210">
        <v>0</v>
      </c>
      <c r="AB506" s="211" t="s">
        <v>16168</v>
      </c>
    </row>
    <row r="507" spans="1:28" s="210" customFormat="1" ht="54">
      <c r="A507" s="294" t="s">
        <v>696</v>
      </c>
      <c r="B507" s="166" t="s">
        <v>1087</v>
      </c>
      <c r="C507" s="170" t="s">
        <v>873</v>
      </c>
      <c r="D507" s="213"/>
      <c r="E507" s="166" t="s">
        <v>1055</v>
      </c>
      <c r="F507" s="166" t="s">
        <v>696</v>
      </c>
      <c r="G507" s="166" t="s">
        <v>12764</v>
      </c>
      <c r="H507" s="167">
        <v>0</v>
      </c>
      <c r="I507" s="168" t="s">
        <v>1585</v>
      </c>
      <c r="J507" s="168" t="s">
        <v>1549</v>
      </c>
      <c r="K507" s="207"/>
      <c r="L507" s="207"/>
      <c r="M507" s="207"/>
      <c r="N507" s="207"/>
      <c r="O507" s="207"/>
      <c r="P507" s="169"/>
      <c r="Q507" s="208"/>
      <c r="R507" s="166" t="s">
        <v>873</v>
      </c>
      <c r="S507" s="165" t="s">
        <v>12044</v>
      </c>
      <c r="T507" s="165" t="s">
        <v>3537</v>
      </c>
      <c r="U507" s="185"/>
      <c r="V507" s="209">
        <v>229</v>
      </c>
      <c r="X507" s="210">
        <v>0</v>
      </c>
      <c r="AB507" s="211" t="s">
        <v>16169</v>
      </c>
    </row>
    <row r="508" spans="1:28" s="210" customFormat="1" ht="27">
      <c r="A508" s="294" t="s">
        <v>752</v>
      </c>
      <c r="B508" s="166" t="s">
        <v>1088</v>
      </c>
      <c r="C508" s="170" t="s">
        <v>751</v>
      </c>
      <c r="D508" s="213"/>
      <c r="E508" s="166" t="s">
        <v>2322</v>
      </c>
      <c r="F508" s="166" t="s">
        <v>752</v>
      </c>
      <c r="G508" s="166" t="s">
        <v>12764</v>
      </c>
      <c r="H508" s="167">
        <v>0</v>
      </c>
      <c r="I508" s="168" t="s">
        <v>13312</v>
      </c>
      <c r="J508" s="168" t="s">
        <v>1630</v>
      </c>
      <c r="K508" s="207"/>
      <c r="L508" s="207"/>
      <c r="M508" s="207"/>
      <c r="N508" s="207"/>
      <c r="O508" s="207"/>
      <c r="P508" s="169"/>
      <c r="Q508" s="208"/>
      <c r="R508" s="166" t="s">
        <v>751</v>
      </c>
      <c r="S508" s="165" t="s">
        <v>12233</v>
      </c>
      <c r="T508" s="165" t="s">
        <v>11072</v>
      </c>
      <c r="U508" s="185"/>
      <c r="V508" s="209">
        <v>515</v>
      </c>
      <c r="X508" s="210">
        <v>0</v>
      </c>
      <c r="AB508" s="211" t="s">
        <v>16002</v>
      </c>
    </row>
    <row r="509" spans="1:28" s="210" customFormat="1" ht="40.5">
      <c r="A509" s="294" t="s">
        <v>697</v>
      </c>
      <c r="B509" s="166" t="s">
        <v>1087</v>
      </c>
      <c r="C509" s="170" t="s">
        <v>1121</v>
      </c>
      <c r="D509" s="213"/>
      <c r="E509" s="166" t="s">
        <v>2323</v>
      </c>
      <c r="F509" s="166" t="s">
        <v>697</v>
      </c>
      <c r="G509" s="166" t="s">
        <v>12764</v>
      </c>
      <c r="H509" s="167">
        <v>0</v>
      </c>
      <c r="I509" s="168" t="s">
        <v>1586</v>
      </c>
      <c r="J509" s="168" t="s">
        <v>1587</v>
      </c>
      <c r="K509" s="207"/>
      <c r="L509" s="207"/>
      <c r="M509" s="207"/>
      <c r="N509" s="207"/>
      <c r="O509" s="207"/>
      <c r="P509" s="169"/>
      <c r="Q509" s="208"/>
      <c r="R509" s="166" t="s">
        <v>1121</v>
      </c>
      <c r="S509" s="165" t="s">
        <v>12238</v>
      </c>
      <c r="T509" s="165" t="s">
        <v>11503</v>
      </c>
      <c r="U509" s="185"/>
      <c r="V509" s="209">
        <v>231</v>
      </c>
      <c r="X509" s="210">
        <v>0</v>
      </c>
      <c r="AB509" s="211" t="s">
        <v>16170</v>
      </c>
    </row>
    <row r="510" spans="1:28" s="210" customFormat="1" ht="54">
      <c r="A510" s="294" t="s">
        <v>1361</v>
      </c>
      <c r="B510" s="166" t="s">
        <v>1087</v>
      </c>
      <c r="C510" s="170" t="s">
        <v>1360</v>
      </c>
      <c r="D510" s="213"/>
      <c r="E510" s="166" t="s">
        <v>1069</v>
      </c>
      <c r="F510" s="166" t="s">
        <v>1361</v>
      </c>
      <c r="G510" s="166" t="s">
        <v>12764</v>
      </c>
      <c r="H510" s="167">
        <v>0</v>
      </c>
      <c r="I510" s="168" t="s">
        <v>16171</v>
      </c>
      <c r="J510" s="168" t="s">
        <v>12412</v>
      </c>
      <c r="K510" s="207"/>
      <c r="L510" s="207"/>
      <c r="M510" s="207"/>
      <c r="N510" s="207"/>
      <c r="O510" s="207"/>
      <c r="P510" s="169"/>
      <c r="Q510" s="208"/>
      <c r="R510" s="166" t="s">
        <v>1360</v>
      </c>
      <c r="S510" s="165" t="s">
        <v>12128</v>
      </c>
      <c r="T510" s="165" t="s">
        <v>6825</v>
      </c>
      <c r="U510" s="185"/>
      <c r="V510" s="209">
        <v>239</v>
      </c>
      <c r="X510" s="210">
        <v>0</v>
      </c>
      <c r="AB510" s="211" t="s">
        <v>16172</v>
      </c>
    </row>
    <row r="511" spans="1:28" s="210" customFormat="1" ht="54">
      <c r="A511" s="294" t="s">
        <v>698</v>
      </c>
      <c r="B511" s="166" t="s">
        <v>1087</v>
      </c>
      <c r="C511" s="170" t="s">
        <v>2334</v>
      </c>
      <c r="D511" s="213"/>
      <c r="E511" s="166" t="s">
        <v>1069</v>
      </c>
      <c r="F511" s="166" t="s">
        <v>698</v>
      </c>
      <c r="G511" s="166" t="s">
        <v>12764</v>
      </c>
      <c r="H511" s="167">
        <v>0</v>
      </c>
      <c r="I511" s="168" t="s">
        <v>16173</v>
      </c>
      <c r="J511" s="168" t="s">
        <v>12418</v>
      </c>
      <c r="K511" s="207"/>
      <c r="L511" s="207"/>
      <c r="M511" s="207"/>
      <c r="N511" s="207"/>
      <c r="O511" s="207"/>
      <c r="P511" s="169"/>
      <c r="Q511" s="208"/>
      <c r="R511" s="166" t="s">
        <v>2334</v>
      </c>
      <c r="S511" s="165" t="s">
        <v>12128</v>
      </c>
      <c r="T511" s="165" t="s">
        <v>6829</v>
      </c>
      <c r="U511" s="185"/>
      <c r="V511" s="209">
        <v>240</v>
      </c>
      <c r="X511" s="210">
        <v>0</v>
      </c>
      <c r="AB511" s="211" t="s">
        <v>16174</v>
      </c>
    </row>
    <row r="512" spans="1:28" s="210" customFormat="1" ht="67.5">
      <c r="A512" s="294" t="s">
        <v>699</v>
      </c>
      <c r="B512" s="166" t="s">
        <v>1087</v>
      </c>
      <c r="C512" s="170" t="s">
        <v>11984</v>
      </c>
      <c r="D512" s="213"/>
      <c r="E512" s="166" t="s">
        <v>1060</v>
      </c>
      <c r="F512" s="166" t="s">
        <v>699</v>
      </c>
      <c r="G512" s="166" t="s">
        <v>12764</v>
      </c>
      <c r="H512" s="167">
        <v>0</v>
      </c>
      <c r="I512" s="168" t="s">
        <v>1590</v>
      </c>
      <c r="J512" s="168" t="s">
        <v>4544</v>
      </c>
      <c r="K512" s="207"/>
      <c r="L512" s="207"/>
      <c r="M512" s="207"/>
      <c r="N512" s="207"/>
      <c r="O512" s="207"/>
      <c r="P512" s="169"/>
      <c r="Q512" s="208"/>
      <c r="R512" s="166" t="s">
        <v>11984</v>
      </c>
      <c r="S512" s="165" t="s">
        <v>12074</v>
      </c>
      <c r="T512" s="165" t="s">
        <v>4543</v>
      </c>
      <c r="U512" s="185"/>
      <c r="V512" s="209">
        <v>242</v>
      </c>
      <c r="X512" s="210">
        <v>0</v>
      </c>
      <c r="AB512" s="211" t="s">
        <v>16175</v>
      </c>
    </row>
    <row r="513" spans="1:28" s="210" customFormat="1" ht="121.5">
      <c r="A513" s="294" t="s">
        <v>1593</v>
      </c>
      <c r="B513" s="166" t="s">
        <v>1087</v>
      </c>
      <c r="C513" s="170" t="s">
        <v>1592</v>
      </c>
      <c r="D513" s="213"/>
      <c r="E513" s="166" t="s">
        <v>1058</v>
      </c>
      <c r="F513" s="166" t="s">
        <v>1593</v>
      </c>
      <c r="G513" s="166" t="s">
        <v>12764</v>
      </c>
      <c r="H513" s="167">
        <v>0</v>
      </c>
      <c r="I513" s="168" t="s">
        <v>1594</v>
      </c>
      <c r="J513" s="168" t="s">
        <v>13118</v>
      </c>
      <c r="K513" s="207"/>
      <c r="L513" s="207"/>
      <c r="M513" s="207"/>
      <c r="N513" s="207"/>
      <c r="O513" s="207"/>
      <c r="P513" s="169"/>
      <c r="Q513" s="208"/>
      <c r="R513" s="166" t="s">
        <v>1592</v>
      </c>
      <c r="S513" s="165" t="s">
        <v>12054</v>
      </c>
      <c r="T513" s="165" t="s">
        <v>13019</v>
      </c>
      <c r="U513" s="185"/>
      <c r="V513" s="209">
        <v>253</v>
      </c>
      <c r="X513" s="210">
        <v>0</v>
      </c>
      <c r="AB513" s="211" t="s">
        <v>16176</v>
      </c>
    </row>
    <row r="514" spans="1:28" s="210" customFormat="1" ht="94.5">
      <c r="A514" s="294" t="s">
        <v>700</v>
      </c>
      <c r="B514" s="166" t="s">
        <v>1087</v>
      </c>
      <c r="C514" s="170" t="s">
        <v>2067</v>
      </c>
      <c r="D514" s="213"/>
      <c r="E514" s="166" t="s">
        <v>1058</v>
      </c>
      <c r="F514" s="166" t="s">
        <v>700</v>
      </c>
      <c r="G514" s="166" t="s">
        <v>12764</v>
      </c>
      <c r="H514" s="167">
        <v>0</v>
      </c>
      <c r="I514" s="168" t="s">
        <v>1534</v>
      </c>
      <c r="J514" s="168" t="s">
        <v>13118</v>
      </c>
      <c r="K514" s="207"/>
      <c r="L514" s="207"/>
      <c r="M514" s="207"/>
      <c r="N514" s="207"/>
      <c r="O514" s="207"/>
      <c r="P514" s="169"/>
      <c r="Q514" s="208"/>
      <c r="R514" s="166" t="s">
        <v>2067</v>
      </c>
      <c r="S514" s="165" t="s">
        <v>12054</v>
      </c>
      <c r="T514" s="165" t="s">
        <v>13019</v>
      </c>
      <c r="U514" s="185"/>
      <c r="V514" s="209">
        <v>254</v>
      </c>
      <c r="X514" s="210">
        <v>0</v>
      </c>
      <c r="AB514" s="211" t="s">
        <v>16177</v>
      </c>
    </row>
    <row r="515" spans="1:28" s="210" customFormat="1" ht="81">
      <c r="A515" s="294" t="s">
        <v>1345</v>
      </c>
      <c r="B515" s="166" t="s">
        <v>1087</v>
      </c>
      <c r="C515" s="170" t="s">
        <v>2068</v>
      </c>
      <c r="D515" s="213"/>
      <c r="E515" s="166" t="s">
        <v>1058</v>
      </c>
      <c r="F515" s="166" t="s">
        <v>1345</v>
      </c>
      <c r="G515" s="166" t="s">
        <v>12764</v>
      </c>
      <c r="H515" s="167">
        <v>0</v>
      </c>
      <c r="I515" s="168" t="s">
        <v>1598</v>
      </c>
      <c r="J515" s="168" t="s">
        <v>13124</v>
      </c>
      <c r="K515" s="207"/>
      <c r="L515" s="207"/>
      <c r="M515" s="207"/>
      <c r="N515" s="207"/>
      <c r="O515" s="207"/>
      <c r="P515" s="169"/>
      <c r="Q515" s="208"/>
      <c r="R515" s="166" t="s">
        <v>2068</v>
      </c>
      <c r="S515" s="165" t="s">
        <v>12054</v>
      </c>
      <c r="T515" s="165" t="s">
        <v>13025</v>
      </c>
      <c r="U515" s="185"/>
      <c r="V515" s="209">
        <v>262</v>
      </c>
      <c r="X515" s="210">
        <v>0</v>
      </c>
      <c r="AB515" s="211" t="s">
        <v>16178</v>
      </c>
    </row>
    <row r="516" spans="1:28" s="210" customFormat="1" ht="121.5">
      <c r="A516" s="294" t="s">
        <v>701</v>
      </c>
      <c r="B516" s="166" t="s">
        <v>1087</v>
      </c>
      <c r="C516" s="170" t="s">
        <v>874</v>
      </c>
      <c r="D516" s="213"/>
      <c r="E516" s="166" t="s">
        <v>843</v>
      </c>
      <c r="F516" s="166" t="s">
        <v>701</v>
      </c>
      <c r="G516" s="166" t="s">
        <v>12764</v>
      </c>
      <c r="H516" s="167">
        <v>0</v>
      </c>
      <c r="I516" s="168" t="s">
        <v>1599</v>
      </c>
      <c r="J516" s="168" t="s">
        <v>9536</v>
      </c>
      <c r="K516" s="207"/>
      <c r="L516" s="207"/>
      <c r="M516" s="207"/>
      <c r="N516" s="207"/>
      <c r="O516" s="207"/>
      <c r="P516" s="169"/>
      <c r="Q516" s="208"/>
      <c r="R516" s="166" t="s">
        <v>874</v>
      </c>
      <c r="S516" s="165" t="s">
        <v>12196</v>
      </c>
      <c r="T516" s="165" t="s">
        <v>9534</v>
      </c>
      <c r="U516" s="185"/>
      <c r="V516" s="209">
        <v>266</v>
      </c>
      <c r="X516" s="210">
        <v>0</v>
      </c>
      <c r="AB516" s="211" t="s">
        <v>16179</v>
      </c>
    </row>
    <row r="517" spans="1:28" s="210" customFormat="1" ht="81">
      <c r="A517" s="294" t="s">
        <v>702</v>
      </c>
      <c r="B517" s="166" t="s">
        <v>1087</v>
      </c>
      <c r="C517" s="170" t="s">
        <v>875</v>
      </c>
      <c r="D517" s="213"/>
      <c r="E517" s="166" t="s">
        <v>2322</v>
      </c>
      <c r="F517" s="166" t="s">
        <v>702</v>
      </c>
      <c r="G517" s="166" t="s">
        <v>12764</v>
      </c>
      <c r="H517" s="167">
        <v>0</v>
      </c>
      <c r="I517" s="168" t="s">
        <v>1600</v>
      </c>
      <c r="J517" s="168" t="s">
        <v>11071</v>
      </c>
      <c r="K517" s="207"/>
      <c r="L517" s="207"/>
      <c r="M517" s="207"/>
      <c r="N517" s="207"/>
      <c r="O517" s="207"/>
      <c r="P517" s="169"/>
      <c r="Q517" s="208"/>
      <c r="R517" s="166" t="s">
        <v>875</v>
      </c>
      <c r="S517" s="165" t="s">
        <v>12233</v>
      </c>
      <c r="T517" s="165" t="s">
        <v>11070</v>
      </c>
      <c r="U517" s="185"/>
      <c r="V517" s="209">
        <v>267</v>
      </c>
      <c r="X517" s="210">
        <v>0</v>
      </c>
      <c r="AB517" s="211" t="s">
        <v>16180</v>
      </c>
    </row>
    <row r="518" spans="1:28" s="210" customFormat="1" ht="94.5">
      <c r="A518" s="294" t="s">
        <v>731</v>
      </c>
      <c r="B518" s="166" t="s">
        <v>1089</v>
      </c>
      <c r="C518" s="170" t="s">
        <v>1331</v>
      </c>
      <c r="D518" s="213"/>
      <c r="E518" s="166" t="s">
        <v>843</v>
      </c>
      <c r="F518" s="166" t="s">
        <v>731</v>
      </c>
      <c r="G518" s="166" t="s">
        <v>12764</v>
      </c>
      <c r="H518" s="167">
        <v>0</v>
      </c>
      <c r="I518" s="168" t="s">
        <v>1656</v>
      </c>
      <c r="J518" s="168" t="s">
        <v>9585</v>
      </c>
      <c r="K518" s="207"/>
      <c r="L518" s="207"/>
      <c r="M518" s="207"/>
      <c r="N518" s="207"/>
      <c r="O518" s="207"/>
      <c r="P518" s="169"/>
      <c r="Q518" s="208"/>
      <c r="R518" s="166" t="s">
        <v>1331</v>
      </c>
      <c r="S518" s="165" t="s">
        <v>12196</v>
      </c>
      <c r="T518" s="165" t="s">
        <v>9584</v>
      </c>
      <c r="U518" s="185"/>
      <c r="V518" s="209">
        <v>380</v>
      </c>
      <c r="X518" s="210">
        <v>0</v>
      </c>
      <c r="AB518" s="211" t="s">
        <v>16181</v>
      </c>
    </row>
    <row r="519" spans="1:28" s="210" customFormat="1" ht="67.5">
      <c r="A519" s="294" t="s">
        <v>703</v>
      </c>
      <c r="B519" s="166" t="s">
        <v>1087</v>
      </c>
      <c r="C519" s="170" t="s">
        <v>54</v>
      </c>
      <c r="D519" s="213"/>
      <c r="E519" s="166" t="s">
        <v>1066</v>
      </c>
      <c r="F519" s="166" t="s">
        <v>703</v>
      </c>
      <c r="G519" s="166" t="s">
        <v>12764</v>
      </c>
      <c r="H519" s="167">
        <v>0</v>
      </c>
      <c r="I519" s="168" t="s">
        <v>16182</v>
      </c>
      <c r="J519" s="168" t="s">
        <v>2118</v>
      </c>
      <c r="K519" s="207"/>
      <c r="L519" s="207"/>
      <c r="M519" s="207"/>
      <c r="N519" s="207"/>
      <c r="O519" s="207"/>
      <c r="P519" s="169"/>
      <c r="Q519" s="208"/>
      <c r="R519" s="166" t="s">
        <v>54</v>
      </c>
      <c r="S519" s="165" t="s">
        <v>12120</v>
      </c>
      <c r="T519" s="165" t="s">
        <v>6461</v>
      </c>
      <c r="U519" s="185"/>
      <c r="V519" s="209">
        <v>274</v>
      </c>
      <c r="X519" s="210">
        <v>0</v>
      </c>
      <c r="AB519" s="211" t="s">
        <v>16183</v>
      </c>
    </row>
    <row r="520" spans="1:28" s="210" customFormat="1" ht="81">
      <c r="A520" s="294" t="s">
        <v>14859</v>
      </c>
      <c r="B520" s="166" t="s">
        <v>1087</v>
      </c>
      <c r="C520" s="170" t="s">
        <v>14858</v>
      </c>
      <c r="D520" s="213"/>
      <c r="E520" s="166" t="s">
        <v>2322</v>
      </c>
      <c r="F520" s="166" t="s">
        <v>14859</v>
      </c>
      <c r="G520" s="166" t="s">
        <v>12764</v>
      </c>
      <c r="H520" s="167">
        <v>0</v>
      </c>
      <c r="I520" s="168" t="s">
        <v>1630</v>
      </c>
      <c r="J520" s="168" t="s">
        <v>1630</v>
      </c>
      <c r="K520" s="207"/>
      <c r="L520" s="207"/>
      <c r="M520" s="207"/>
      <c r="N520" s="207"/>
      <c r="O520" s="207"/>
      <c r="P520" s="169"/>
      <c r="Q520" s="208"/>
      <c r="R520" s="166" t="s">
        <v>14858</v>
      </c>
      <c r="S520" s="165" t="s">
        <v>12233</v>
      </c>
      <c r="T520" s="165" t="s">
        <v>11072</v>
      </c>
      <c r="U520" s="185"/>
      <c r="V520" s="209">
        <v>277</v>
      </c>
      <c r="X520" s="210">
        <v>0</v>
      </c>
      <c r="AB520" s="211" t="s">
        <v>16184</v>
      </c>
    </row>
    <row r="521" spans="1:28" s="210" customFormat="1" ht="67.5">
      <c r="A521" s="294" t="s">
        <v>732</v>
      </c>
      <c r="B521" s="166" t="s">
        <v>1089</v>
      </c>
      <c r="C521" s="170" t="s">
        <v>2335</v>
      </c>
      <c r="D521" s="213"/>
      <c r="E521" s="166" t="s">
        <v>1066</v>
      </c>
      <c r="F521" s="166" t="s">
        <v>732</v>
      </c>
      <c r="G521" s="166" t="s">
        <v>12764</v>
      </c>
      <c r="H521" s="167">
        <v>0</v>
      </c>
      <c r="I521" s="168" t="s">
        <v>1657</v>
      </c>
      <c r="J521" s="168" t="s">
        <v>1506</v>
      </c>
      <c r="K521" s="207"/>
      <c r="L521" s="207"/>
      <c r="M521" s="207"/>
      <c r="N521" s="207"/>
      <c r="O521" s="207"/>
      <c r="P521" s="169"/>
      <c r="Q521" s="208"/>
      <c r="R521" s="166" t="s">
        <v>2335</v>
      </c>
      <c r="S521" s="165" t="s">
        <v>12120</v>
      </c>
      <c r="T521" s="165" t="s">
        <v>6496</v>
      </c>
      <c r="U521" s="185"/>
      <c r="V521" s="209">
        <v>382</v>
      </c>
      <c r="X521" s="210">
        <v>0</v>
      </c>
      <c r="AB521" s="211" t="s">
        <v>16185</v>
      </c>
    </row>
    <row r="522" spans="1:28" s="210" customFormat="1" ht="67.5">
      <c r="A522" s="294" t="s">
        <v>704</v>
      </c>
      <c r="B522" s="166" t="s">
        <v>1087</v>
      </c>
      <c r="C522" s="170" t="s">
        <v>1187</v>
      </c>
      <c r="D522" s="213"/>
      <c r="E522" s="166" t="s">
        <v>1066</v>
      </c>
      <c r="F522" s="166" t="s">
        <v>704</v>
      </c>
      <c r="G522" s="166" t="s">
        <v>12764</v>
      </c>
      <c r="H522" s="167">
        <v>0</v>
      </c>
      <c r="I522" s="168" t="s">
        <v>16186</v>
      </c>
      <c r="J522" s="168" t="s">
        <v>1601</v>
      </c>
      <c r="K522" s="207"/>
      <c r="L522" s="207"/>
      <c r="M522" s="207"/>
      <c r="N522" s="207"/>
      <c r="O522" s="207"/>
      <c r="P522" s="169"/>
      <c r="Q522" s="208"/>
      <c r="R522" s="166" t="s">
        <v>1187</v>
      </c>
      <c r="S522" s="165" t="s">
        <v>12120</v>
      </c>
      <c r="T522" s="165" t="s">
        <v>6451</v>
      </c>
      <c r="U522" s="185"/>
      <c r="V522" s="209">
        <v>287</v>
      </c>
      <c r="X522" s="210">
        <v>0</v>
      </c>
      <c r="AB522" s="211" t="s">
        <v>16187</v>
      </c>
    </row>
    <row r="523" spans="1:28" s="210" customFormat="1" ht="40.5">
      <c r="A523" s="294" t="s">
        <v>733</v>
      </c>
      <c r="B523" s="166" t="s">
        <v>1089</v>
      </c>
      <c r="C523" s="170" t="s">
        <v>1658</v>
      </c>
      <c r="D523" s="213"/>
      <c r="E523" s="166" t="s">
        <v>2323</v>
      </c>
      <c r="F523" s="166" t="s">
        <v>733</v>
      </c>
      <c r="G523" s="166" t="s">
        <v>12764</v>
      </c>
      <c r="H523" s="167">
        <v>0</v>
      </c>
      <c r="I523" s="168" t="s">
        <v>1659</v>
      </c>
      <c r="J523" s="168" t="s">
        <v>1660</v>
      </c>
      <c r="K523" s="207"/>
      <c r="L523" s="207"/>
      <c r="M523" s="207"/>
      <c r="N523" s="207"/>
      <c r="O523" s="207"/>
      <c r="P523" s="169"/>
      <c r="Q523" s="208"/>
      <c r="R523" s="166" t="s">
        <v>1658</v>
      </c>
      <c r="S523" s="165" t="s">
        <v>12238</v>
      </c>
      <c r="T523" s="165" t="s">
        <v>11494</v>
      </c>
      <c r="U523" s="185"/>
      <c r="V523" s="209">
        <v>388</v>
      </c>
      <c r="X523" s="210">
        <v>0</v>
      </c>
      <c r="AB523" s="211" t="s">
        <v>16188</v>
      </c>
    </row>
    <row r="524" spans="1:28" s="210" customFormat="1" ht="27">
      <c r="A524" s="294" t="s">
        <v>753</v>
      </c>
      <c r="B524" s="166" t="s">
        <v>1088</v>
      </c>
      <c r="C524" s="170" t="s">
        <v>989</v>
      </c>
      <c r="D524" s="213"/>
      <c r="E524" s="166" t="s">
        <v>848</v>
      </c>
      <c r="F524" s="166" t="s">
        <v>753</v>
      </c>
      <c r="G524" s="166" t="s">
        <v>12764</v>
      </c>
      <c r="H524" s="167">
        <v>0</v>
      </c>
      <c r="I524" s="168" t="s">
        <v>1711</v>
      </c>
      <c r="J524" s="168" t="s">
        <v>1712</v>
      </c>
      <c r="K524" s="207"/>
      <c r="L524" s="207"/>
      <c r="M524" s="207"/>
      <c r="N524" s="207"/>
      <c r="O524" s="207"/>
      <c r="P524" s="169"/>
      <c r="Q524" s="208"/>
      <c r="R524" s="166" t="s">
        <v>989</v>
      </c>
      <c r="S524" s="165" t="s">
        <v>12223</v>
      </c>
      <c r="T524" s="165" t="s">
        <v>10711</v>
      </c>
      <c r="U524" s="185"/>
      <c r="V524" s="209">
        <v>521</v>
      </c>
      <c r="X524" s="210">
        <v>0</v>
      </c>
      <c r="AB524" s="211" t="s">
        <v>15977</v>
      </c>
    </row>
    <row r="525" spans="1:28" s="210" customFormat="1" ht="94.5">
      <c r="A525" s="294" t="s">
        <v>1715</v>
      </c>
      <c r="B525" s="166" t="s">
        <v>1088</v>
      </c>
      <c r="C525" s="170" t="s">
        <v>1714</v>
      </c>
      <c r="D525" s="213"/>
      <c r="E525" s="166" t="s">
        <v>1058</v>
      </c>
      <c r="F525" s="166" t="s">
        <v>1715</v>
      </c>
      <c r="G525" s="166" t="s">
        <v>12764</v>
      </c>
      <c r="H525" s="167">
        <v>0</v>
      </c>
      <c r="I525" s="168" t="s">
        <v>2336</v>
      </c>
      <c r="J525" s="168" t="s">
        <v>13126</v>
      </c>
      <c r="K525" s="207"/>
      <c r="L525" s="207"/>
      <c r="M525" s="207"/>
      <c r="N525" s="207"/>
      <c r="O525" s="207"/>
      <c r="P525" s="169"/>
      <c r="Q525" s="208"/>
      <c r="R525" s="166" t="s">
        <v>1714</v>
      </c>
      <c r="S525" s="165" t="s">
        <v>12054</v>
      </c>
      <c r="T525" s="165" t="s">
        <v>13027</v>
      </c>
      <c r="U525" s="185"/>
      <c r="V525" s="209">
        <v>444</v>
      </c>
      <c r="X525" s="210">
        <v>0</v>
      </c>
      <c r="AB525" s="211" t="s">
        <v>16189</v>
      </c>
    </row>
    <row r="526" spans="1:28" s="210" customFormat="1" ht="81">
      <c r="A526" s="294" t="s">
        <v>705</v>
      </c>
      <c r="B526" s="166" t="s">
        <v>1087</v>
      </c>
      <c r="C526" s="170" t="s">
        <v>2122</v>
      </c>
      <c r="D526" s="213"/>
      <c r="E526" s="166" t="s">
        <v>1058</v>
      </c>
      <c r="F526" s="166" t="s">
        <v>705</v>
      </c>
      <c r="G526" s="166" t="s">
        <v>12764</v>
      </c>
      <c r="H526" s="167">
        <v>0</v>
      </c>
      <c r="I526" s="168" t="s">
        <v>1598</v>
      </c>
      <c r="J526" s="168" t="s">
        <v>13124</v>
      </c>
      <c r="K526" s="207"/>
      <c r="L526" s="207"/>
      <c r="M526" s="207"/>
      <c r="N526" s="207"/>
      <c r="O526" s="207"/>
      <c r="P526" s="169"/>
      <c r="Q526" s="208"/>
      <c r="R526" s="166" t="s">
        <v>2122</v>
      </c>
      <c r="S526" s="165" t="s">
        <v>12054</v>
      </c>
      <c r="T526" s="165" t="s">
        <v>13025</v>
      </c>
      <c r="U526" s="185"/>
      <c r="V526" s="209">
        <v>97</v>
      </c>
      <c r="X526" s="210">
        <v>0</v>
      </c>
      <c r="AB526" s="211" t="s">
        <v>16190</v>
      </c>
    </row>
    <row r="527" spans="1:28" s="210" customFormat="1" ht="67.5">
      <c r="A527" s="294" t="s">
        <v>706</v>
      </c>
      <c r="B527" s="166" t="s">
        <v>1087</v>
      </c>
      <c r="C527" s="170" t="s">
        <v>14492</v>
      </c>
      <c r="D527" s="213"/>
      <c r="E527" s="166" t="s">
        <v>1058</v>
      </c>
      <c r="F527" s="166" t="s">
        <v>706</v>
      </c>
      <c r="G527" s="166" t="s">
        <v>12764</v>
      </c>
      <c r="H527" s="167">
        <v>0</v>
      </c>
      <c r="I527" s="168" t="s">
        <v>1594</v>
      </c>
      <c r="J527" s="168" t="s">
        <v>13118</v>
      </c>
      <c r="K527" s="207"/>
      <c r="L527" s="207"/>
      <c r="M527" s="207"/>
      <c r="N527" s="207"/>
      <c r="O527" s="207"/>
      <c r="P527" s="169"/>
      <c r="Q527" s="208"/>
      <c r="R527" s="166" t="s">
        <v>14492</v>
      </c>
      <c r="S527" s="165" t="s">
        <v>12054</v>
      </c>
      <c r="T527" s="165" t="s">
        <v>13019</v>
      </c>
      <c r="U527" s="185"/>
      <c r="V527" s="209">
        <v>247</v>
      </c>
      <c r="X527" s="210">
        <v>0</v>
      </c>
      <c r="AB527" s="211" t="s">
        <v>16191</v>
      </c>
    </row>
    <row r="528" spans="1:28" s="210" customFormat="1" ht="54">
      <c r="A528" s="294" t="s">
        <v>707</v>
      </c>
      <c r="B528" s="166" t="s">
        <v>1087</v>
      </c>
      <c r="C528" s="170" t="s">
        <v>2070</v>
      </c>
      <c r="D528" s="213"/>
      <c r="E528" s="166" t="s">
        <v>1066</v>
      </c>
      <c r="F528" s="166" t="s">
        <v>707</v>
      </c>
      <c r="G528" s="166" t="s">
        <v>12764</v>
      </c>
      <c r="H528" s="167">
        <v>0</v>
      </c>
      <c r="I528" s="168" t="s">
        <v>16192</v>
      </c>
      <c r="J528" s="168" t="s">
        <v>1532</v>
      </c>
      <c r="K528" s="207"/>
      <c r="L528" s="207"/>
      <c r="M528" s="207"/>
      <c r="N528" s="207"/>
      <c r="O528" s="207"/>
      <c r="P528" s="169"/>
      <c r="Q528" s="208"/>
      <c r="R528" s="166" t="s">
        <v>2070</v>
      </c>
      <c r="S528" s="165" t="s">
        <v>12120</v>
      </c>
      <c r="T528" s="165" t="s">
        <v>6466</v>
      </c>
      <c r="U528" s="185"/>
      <c r="V528" s="209">
        <v>293</v>
      </c>
      <c r="X528" s="210">
        <v>0</v>
      </c>
      <c r="AB528" s="211" t="s">
        <v>16193</v>
      </c>
    </row>
    <row r="529" spans="1:28" s="210" customFormat="1" ht="94.5">
      <c r="A529" s="294" t="s">
        <v>708</v>
      </c>
      <c r="B529" s="166" t="s">
        <v>1087</v>
      </c>
      <c r="C529" s="170" t="s">
        <v>2103</v>
      </c>
      <c r="D529" s="213"/>
      <c r="E529" s="166" t="s">
        <v>1058</v>
      </c>
      <c r="F529" s="166" t="s">
        <v>708</v>
      </c>
      <c r="G529" s="166" t="s">
        <v>12764</v>
      </c>
      <c r="H529" s="167">
        <v>0</v>
      </c>
      <c r="I529" s="168" t="s">
        <v>1606</v>
      </c>
      <c r="J529" s="168" t="s">
        <v>13115</v>
      </c>
      <c r="K529" s="207"/>
      <c r="L529" s="207"/>
      <c r="M529" s="207"/>
      <c r="N529" s="207"/>
      <c r="O529" s="207"/>
      <c r="P529" s="169"/>
      <c r="Q529" s="208"/>
      <c r="R529" s="166" t="s">
        <v>2103</v>
      </c>
      <c r="S529" s="165" t="s">
        <v>12054</v>
      </c>
      <c r="T529" s="165" t="s">
        <v>13016</v>
      </c>
      <c r="U529" s="185"/>
      <c r="V529" s="209">
        <v>294</v>
      </c>
      <c r="X529" s="210">
        <v>0</v>
      </c>
      <c r="AB529" s="211" t="s">
        <v>16194</v>
      </c>
    </row>
    <row r="530" spans="1:28" s="210" customFormat="1" ht="27">
      <c r="A530" s="294" t="s">
        <v>709</v>
      </c>
      <c r="B530" s="166" t="s">
        <v>1087</v>
      </c>
      <c r="C530" s="170" t="s">
        <v>591</v>
      </c>
      <c r="D530" s="213"/>
      <c r="E530" s="166" t="s">
        <v>1069</v>
      </c>
      <c r="F530" s="166" t="s">
        <v>709</v>
      </c>
      <c r="G530" s="166" t="s">
        <v>12764</v>
      </c>
      <c r="H530" s="167">
        <v>0</v>
      </c>
      <c r="I530" s="168" t="s">
        <v>1609</v>
      </c>
      <c r="J530" s="168" t="s">
        <v>12415</v>
      </c>
      <c r="K530" s="207"/>
      <c r="L530" s="207"/>
      <c r="M530" s="207"/>
      <c r="N530" s="207"/>
      <c r="O530" s="207"/>
      <c r="P530" s="169"/>
      <c r="Q530" s="208"/>
      <c r="R530" s="166" t="s">
        <v>591</v>
      </c>
      <c r="S530" s="165" t="s">
        <v>12128</v>
      </c>
      <c r="T530" s="165" t="s">
        <v>6837</v>
      </c>
      <c r="U530" s="185"/>
      <c r="V530" s="209">
        <v>298</v>
      </c>
      <c r="X530" s="210">
        <v>0</v>
      </c>
      <c r="AB530" s="211" t="s">
        <v>16195</v>
      </c>
    </row>
    <row r="531" spans="1:28" s="210" customFormat="1" ht="81">
      <c r="A531" s="294" t="s">
        <v>734</v>
      </c>
      <c r="B531" s="166" t="s">
        <v>1089</v>
      </c>
      <c r="C531" s="170" t="s">
        <v>1661</v>
      </c>
      <c r="D531" s="213"/>
      <c r="E531" s="166" t="s">
        <v>1067</v>
      </c>
      <c r="F531" s="166" t="s">
        <v>734</v>
      </c>
      <c r="G531" s="166" t="s">
        <v>12764</v>
      </c>
      <c r="H531" s="167">
        <v>0</v>
      </c>
      <c r="I531" s="168" t="s">
        <v>1552</v>
      </c>
      <c r="J531" s="168" t="s">
        <v>6872</v>
      </c>
      <c r="K531" s="207"/>
      <c r="L531" s="207"/>
      <c r="M531" s="207"/>
      <c r="N531" s="207"/>
      <c r="O531" s="207"/>
      <c r="P531" s="169"/>
      <c r="Q531" s="208"/>
      <c r="R531" s="166" t="s">
        <v>1661</v>
      </c>
      <c r="S531" s="165" t="s">
        <v>12131</v>
      </c>
      <c r="T531" s="165" t="s">
        <v>16118</v>
      </c>
      <c r="U531" s="185"/>
      <c r="V531" s="209">
        <v>390</v>
      </c>
      <c r="X531" s="210">
        <v>0</v>
      </c>
      <c r="AB531" s="211" t="s">
        <v>16196</v>
      </c>
    </row>
    <row r="532" spans="1:28" s="210" customFormat="1" ht="108">
      <c r="A532" s="294" t="s">
        <v>710</v>
      </c>
      <c r="B532" s="166" t="s">
        <v>1087</v>
      </c>
      <c r="C532" s="170" t="s">
        <v>2224</v>
      </c>
      <c r="D532" s="213"/>
      <c r="E532" s="166" t="s">
        <v>1053</v>
      </c>
      <c r="F532" s="166" t="s">
        <v>710</v>
      </c>
      <c r="G532" s="166" t="s">
        <v>12764</v>
      </c>
      <c r="H532" s="167">
        <v>0</v>
      </c>
      <c r="I532" s="168" t="s">
        <v>1611</v>
      </c>
      <c r="J532" s="168" t="s">
        <v>3031</v>
      </c>
      <c r="K532" s="207"/>
      <c r="L532" s="207"/>
      <c r="M532" s="207"/>
      <c r="N532" s="207"/>
      <c r="O532" s="207"/>
      <c r="P532" s="169"/>
      <c r="Q532" s="208"/>
      <c r="R532" s="166" t="s">
        <v>2224</v>
      </c>
      <c r="S532" s="165" t="s">
        <v>12026</v>
      </c>
      <c r="T532" s="165" t="s">
        <v>3030</v>
      </c>
      <c r="U532" s="185"/>
      <c r="V532" s="209">
        <v>302</v>
      </c>
      <c r="X532" s="210">
        <v>0</v>
      </c>
      <c r="AB532" s="211" t="s">
        <v>15986</v>
      </c>
    </row>
    <row r="533" spans="1:28" s="210" customFormat="1" ht="81">
      <c r="A533" s="294" t="s">
        <v>711</v>
      </c>
      <c r="B533" s="166" t="s">
        <v>1087</v>
      </c>
      <c r="C533" s="170" t="s">
        <v>782</v>
      </c>
      <c r="D533" s="213"/>
      <c r="E533" s="166" t="s">
        <v>2323</v>
      </c>
      <c r="F533" s="166" t="s">
        <v>711</v>
      </c>
      <c r="G533" s="166" t="s">
        <v>12764</v>
      </c>
      <c r="H533" s="167">
        <v>0</v>
      </c>
      <c r="I533" s="168" t="s">
        <v>1612</v>
      </c>
      <c r="J533" s="168" t="s">
        <v>1560</v>
      </c>
      <c r="K533" s="207"/>
      <c r="L533" s="207"/>
      <c r="M533" s="207"/>
      <c r="N533" s="207"/>
      <c r="O533" s="207"/>
      <c r="P533" s="169"/>
      <c r="Q533" s="208"/>
      <c r="R533" s="166" t="s">
        <v>782</v>
      </c>
      <c r="S533" s="165" t="s">
        <v>12238</v>
      </c>
      <c r="T533" s="165" t="s">
        <v>11444</v>
      </c>
      <c r="U533" s="185"/>
      <c r="V533" s="209">
        <v>303</v>
      </c>
      <c r="X533" s="210">
        <v>0</v>
      </c>
      <c r="AB533" s="211" t="s">
        <v>16197</v>
      </c>
    </row>
    <row r="534" spans="1:28" s="210" customFormat="1" ht="40.5">
      <c r="A534" s="294" t="s">
        <v>712</v>
      </c>
      <c r="B534" s="166" t="s">
        <v>1087</v>
      </c>
      <c r="C534" s="170" t="s">
        <v>2226</v>
      </c>
      <c r="D534" s="213"/>
      <c r="E534" s="166" t="s">
        <v>1056</v>
      </c>
      <c r="F534" s="166" t="s">
        <v>712</v>
      </c>
      <c r="G534" s="166" t="s">
        <v>12764</v>
      </c>
      <c r="H534" s="167">
        <v>0</v>
      </c>
      <c r="I534" s="168" t="s">
        <v>1613</v>
      </c>
      <c r="J534" s="168" t="s">
        <v>1505</v>
      </c>
      <c r="K534" s="207"/>
      <c r="L534" s="207"/>
      <c r="M534" s="207"/>
      <c r="N534" s="207"/>
      <c r="O534" s="207"/>
      <c r="P534" s="169"/>
      <c r="Q534" s="208"/>
      <c r="R534" s="166" t="s">
        <v>2226</v>
      </c>
      <c r="S534" s="165" t="s">
        <v>12049</v>
      </c>
      <c r="T534" s="165" t="s">
        <v>3660</v>
      </c>
      <c r="U534" s="185"/>
      <c r="V534" s="209">
        <v>304</v>
      </c>
      <c r="X534" s="210">
        <v>0</v>
      </c>
      <c r="AB534" s="211" t="s">
        <v>16198</v>
      </c>
    </row>
    <row r="535" spans="1:28" s="210" customFormat="1" ht="81">
      <c r="A535" s="294" t="s">
        <v>14536</v>
      </c>
      <c r="B535" s="166" t="s">
        <v>1088</v>
      </c>
      <c r="C535" s="170" t="s">
        <v>14535</v>
      </c>
      <c r="D535" s="213"/>
      <c r="E535" s="166" t="s">
        <v>852</v>
      </c>
      <c r="F535" s="166" t="s">
        <v>14536</v>
      </c>
      <c r="G535" s="166" t="s">
        <v>12764</v>
      </c>
      <c r="H535" s="167">
        <v>0</v>
      </c>
      <c r="I535" s="168" t="s">
        <v>14556</v>
      </c>
      <c r="J535" s="168" t="s">
        <v>11729</v>
      </c>
      <c r="K535" s="207"/>
      <c r="L535" s="207"/>
      <c r="M535" s="207"/>
      <c r="N535" s="207"/>
      <c r="O535" s="207"/>
      <c r="P535" s="169"/>
      <c r="Q535" s="208"/>
      <c r="R535" s="166" t="s">
        <v>14535</v>
      </c>
      <c r="S535" s="165" t="s">
        <v>12246</v>
      </c>
      <c r="T535" s="165" t="s">
        <v>11728</v>
      </c>
      <c r="U535" s="185"/>
      <c r="V535" s="209">
        <v>529</v>
      </c>
      <c r="X535" s="210">
        <v>0</v>
      </c>
      <c r="AB535" s="211" t="s">
        <v>16199</v>
      </c>
    </row>
    <row r="536" spans="1:28" s="210" customFormat="1" ht="94.5">
      <c r="A536" s="294" t="s">
        <v>713</v>
      </c>
      <c r="B536" s="166" t="s">
        <v>1087</v>
      </c>
      <c r="C536" s="170" t="s">
        <v>2378</v>
      </c>
      <c r="D536" s="213"/>
      <c r="E536" s="166" t="s">
        <v>1051</v>
      </c>
      <c r="F536" s="166" t="s">
        <v>713</v>
      </c>
      <c r="G536" s="166" t="s">
        <v>12764</v>
      </c>
      <c r="H536" s="167">
        <v>0</v>
      </c>
      <c r="I536" s="168" t="s">
        <v>16200</v>
      </c>
      <c r="J536" s="168" t="s">
        <v>1614</v>
      </c>
      <c r="K536" s="207"/>
      <c r="L536" s="207"/>
      <c r="M536" s="207"/>
      <c r="N536" s="207"/>
      <c r="O536" s="207"/>
      <c r="P536" s="169"/>
      <c r="Q536" s="208"/>
      <c r="R536" s="166" t="s">
        <v>2378</v>
      </c>
      <c r="S536" s="165" t="s">
        <v>12019</v>
      </c>
      <c r="T536" s="165" t="s">
        <v>2705</v>
      </c>
      <c r="U536" s="185"/>
      <c r="V536" s="209">
        <v>306</v>
      </c>
      <c r="X536" s="210">
        <v>0</v>
      </c>
      <c r="AB536" s="211" t="s">
        <v>16201</v>
      </c>
    </row>
    <row r="537" spans="1:28" s="210" customFormat="1" ht="81">
      <c r="A537" s="294" t="s">
        <v>754</v>
      </c>
      <c r="B537" s="166" t="s">
        <v>1088</v>
      </c>
      <c r="C537" s="170" t="s">
        <v>2422</v>
      </c>
      <c r="D537" s="213"/>
      <c r="E537" s="166" t="s">
        <v>1054</v>
      </c>
      <c r="F537" s="166" t="s">
        <v>754</v>
      </c>
      <c r="G537" s="166" t="s">
        <v>12764</v>
      </c>
      <c r="H537" s="167">
        <v>0</v>
      </c>
      <c r="I537" s="168" t="s">
        <v>1685</v>
      </c>
      <c r="J537" s="168" t="s">
        <v>1689</v>
      </c>
      <c r="K537" s="207"/>
      <c r="L537" s="207"/>
      <c r="M537" s="207"/>
      <c r="N537" s="207"/>
      <c r="O537" s="207"/>
      <c r="P537" s="169"/>
      <c r="Q537" s="208"/>
      <c r="R537" s="166" t="s">
        <v>2422</v>
      </c>
      <c r="S537" s="165" t="s">
        <v>12037</v>
      </c>
      <c r="T537" s="165" t="s">
        <v>3337</v>
      </c>
      <c r="U537" s="185"/>
      <c r="V537" s="209">
        <v>530</v>
      </c>
      <c r="X537" s="210">
        <v>0</v>
      </c>
      <c r="AB537" s="211" t="s">
        <v>15992</v>
      </c>
    </row>
    <row r="538" spans="1:28" s="210" customFormat="1" ht="94.5">
      <c r="A538" s="294" t="s">
        <v>765</v>
      </c>
      <c r="B538" s="166" t="s">
        <v>1090</v>
      </c>
      <c r="C538" s="170" t="s">
        <v>2428</v>
      </c>
      <c r="D538" s="213"/>
      <c r="E538" s="166" t="s">
        <v>1052</v>
      </c>
      <c r="F538" s="166" t="s">
        <v>765</v>
      </c>
      <c r="G538" s="166" t="s">
        <v>12764</v>
      </c>
      <c r="H538" s="167">
        <v>0</v>
      </c>
      <c r="I538" s="168" t="s">
        <v>1741</v>
      </c>
      <c r="J538" s="168" t="s">
        <v>2693</v>
      </c>
      <c r="K538" s="207"/>
      <c r="L538" s="207"/>
      <c r="M538" s="207"/>
      <c r="N538" s="207"/>
      <c r="O538" s="207"/>
      <c r="P538" s="169"/>
      <c r="Q538" s="208"/>
      <c r="R538" s="166" t="s">
        <v>2428</v>
      </c>
      <c r="S538" s="165" t="s">
        <v>12018</v>
      </c>
      <c r="T538" s="165" t="s">
        <v>2692</v>
      </c>
      <c r="U538" s="185"/>
      <c r="V538" s="209">
        <v>632</v>
      </c>
      <c r="X538" s="210">
        <v>0</v>
      </c>
      <c r="AB538" s="211" t="s">
        <v>16202</v>
      </c>
    </row>
    <row r="539" spans="1:28" s="210" customFormat="1" ht="67.5">
      <c r="A539" s="294" t="s">
        <v>766</v>
      </c>
      <c r="B539" s="166" t="s">
        <v>1090</v>
      </c>
      <c r="C539" s="170" t="s">
        <v>1336</v>
      </c>
      <c r="D539" s="213"/>
      <c r="E539" s="166" t="s">
        <v>1058</v>
      </c>
      <c r="F539" s="166" t="s">
        <v>766</v>
      </c>
      <c r="G539" s="166" t="s">
        <v>12764</v>
      </c>
      <c r="H539" s="167">
        <v>0</v>
      </c>
      <c r="I539" s="168" t="s">
        <v>1744</v>
      </c>
      <c r="J539" s="168" t="s">
        <v>13116</v>
      </c>
      <c r="K539" s="207"/>
      <c r="L539" s="207"/>
      <c r="M539" s="207"/>
      <c r="N539" s="207"/>
      <c r="O539" s="207"/>
      <c r="P539" s="169"/>
      <c r="Q539" s="208"/>
      <c r="R539" s="166" t="s">
        <v>1336</v>
      </c>
      <c r="S539" s="165" t="s">
        <v>12054</v>
      </c>
      <c r="T539" s="165" t="s">
        <v>13017</v>
      </c>
      <c r="U539" s="185"/>
      <c r="V539" s="209">
        <v>636</v>
      </c>
      <c r="X539" s="210">
        <v>0</v>
      </c>
      <c r="AB539" s="211" t="s">
        <v>16203</v>
      </c>
    </row>
    <row r="540" spans="1:28" s="210" customFormat="1" ht="40.5">
      <c r="A540" s="294" t="s">
        <v>714</v>
      </c>
      <c r="B540" s="166" t="s">
        <v>1087</v>
      </c>
      <c r="C540" s="170" t="s">
        <v>12466</v>
      </c>
      <c r="D540" s="213"/>
      <c r="E540" s="166" t="s">
        <v>1066</v>
      </c>
      <c r="F540" s="166" t="s">
        <v>714</v>
      </c>
      <c r="G540" s="166" t="s">
        <v>12764</v>
      </c>
      <c r="H540" s="167">
        <v>0</v>
      </c>
      <c r="I540" s="168" t="s">
        <v>12477</v>
      </c>
      <c r="J540" s="168" t="s">
        <v>6453</v>
      </c>
      <c r="K540" s="207"/>
      <c r="L540" s="207"/>
      <c r="M540" s="207"/>
      <c r="N540" s="207"/>
      <c r="O540" s="207"/>
      <c r="P540" s="169"/>
      <c r="Q540" s="208"/>
      <c r="R540" s="166" t="s">
        <v>12466</v>
      </c>
      <c r="S540" s="165" t="s">
        <v>12120</v>
      </c>
      <c r="T540" s="165" t="s">
        <v>6452</v>
      </c>
      <c r="U540" s="185"/>
      <c r="V540" s="209">
        <v>310</v>
      </c>
      <c r="X540" s="210">
        <v>0</v>
      </c>
      <c r="AB540" s="211" t="s">
        <v>16204</v>
      </c>
    </row>
    <row r="541" spans="1:28" s="210" customFormat="1" ht="54">
      <c r="A541" s="294" t="s">
        <v>715</v>
      </c>
      <c r="B541" s="166" t="s">
        <v>1087</v>
      </c>
      <c r="C541" s="170" t="s">
        <v>2072</v>
      </c>
      <c r="D541" s="213"/>
      <c r="E541" s="166" t="s">
        <v>1066</v>
      </c>
      <c r="F541" s="166" t="s">
        <v>715</v>
      </c>
      <c r="G541" s="166" t="s">
        <v>12764</v>
      </c>
      <c r="H541" s="167">
        <v>0</v>
      </c>
      <c r="I541" s="168" t="s">
        <v>1619</v>
      </c>
      <c r="J541" s="168" t="s">
        <v>1601</v>
      </c>
      <c r="K541" s="207"/>
      <c r="L541" s="207"/>
      <c r="M541" s="207"/>
      <c r="N541" s="207"/>
      <c r="O541" s="207"/>
      <c r="P541" s="169"/>
      <c r="Q541" s="208"/>
      <c r="R541" s="166" t="s">
        <v>2072</v>
      </c>
      <c r="S541" s="165" t="s">
        <v>12120</v>
      </c>
      <c r="T541" s="165" t="s">
        <v>6451</v>
      </c>
      <c r="U541" s="185"/>
      <c r="V541" s="209">
        <v>316</v>
      </c>
      <c r="X541" s="210">
        <v>0</v>
      </c>
      <c r="AB541" s="211" t="s">
        <v>16205</v>
      </c>
    </row>
    <row r="542" spans="1:28" s="210" customFormat="1" ht="94.5">
      <c r="A542" s="294" t="s">
        <v>755</v>
      </c>
      <c r="B542" s="166" t="s">
        <v>1088</v>
      </c>
      <c r="C542" s="170" t="s">
        <v>2073</v>
      </c>
      <c r="D542" s="213"/>
      <c r="E542" s="166" t="s">
        <v>1058</v>
      </c>
      <c r="F542" s="166" t="s">
        <v>755</v>
      </c>
      <c r="G542" s="166" t="s">
        <v>12764</v>
      </c>
      <c r="H542" s="167">
        <v>0</v>
      </c>
      <c r="I542" s="168" t="s">
        <v>2336</v>
      </c>
      <c r="J542" s="168" t="s">
        <v>13126</v>
      </c>
      <c r="K542" s="207"/>
      <c r="L542" s="207"/>
      <c r="M542" s="207"/>
      <c r="N542" s="207"/>
      <c r="O542" s="207"/>
      <c r="P542" s="169"/>
      <c r="Q542" s="208"/>
      <c r="R542" s="166" t="s">
        <v>2073</v>
      </c>
      <c r="S542" s="165" t="s">
        <v>12054</v>
      </c>
      <c r="T542" s="165" t="s">
        <v>13027</v>
      </c>
      <c r="U542" s="185"/>
      <c r="V542" s="209">
        <v>539</v>
      </c>
      <c r="X542" s="210">
        <v>0</v>
      </c>
      <c r="AB542" s="211" t="s">
        <v>15978</v>
      </c>
    </row>
    <row r="543" spans="1:28" s="210" customFormat="1" ht="94.5">
      <c r="A543" s="294" t="s">
        <v>756</v>
      </c>
      <c r="B543" s="166" t="s">
        <v>1088</v>
      </c>
      <c r="C543" s="170" t="s">
        <v>14867</v>
      </c>
      <c r="D543" s="213"/>
      <c r="E543" s="166" t="s">
        <v>1058</v>
      </c>
      <c r="F543" s="166" t="s">
        <v>756</v>
      </c>
      <c r="G543" s="166" t="s">
        <v>12764</v>
      </c>
      <c r="H543" s="167">
        <v>0</v>
      </c>
      <c r="I543" s="168" t="s">
        <v>2336</v>
      </c>
      <c r="J543" s="168" t="s">
        <v>13126</v>
      </c>
      <c r="K543" s="207"/>
      <c r="L543" s="207"/>
      <c r="M543" s="207"/>
      <c r="N543" s="207"/>
      <c r="O543" s="207"/>
      <c r="P543" s="169"/>
      <c r="Q543" s="208"/>
      <c r="R543" s="166" t="s">
        <v>14867</v>
      </c>
      <c r="S543" s="165" t="s">
        <v>12054</v>
      </c>
      <c r="T543" s="165" t="s">
        <v>13027</v>
      </c>
      <c r="U543" s="185"/>
      <c r="V543" s="209">
        <v>524</v>
      </c>
      <c r="X543" s="210">
        <v>0</v>
      </c>
      <c r="AB543" s="211" t="s">
        <v>16017</v>
      </c>
    </row>
    <row r="544" spans="1:28" s="210" customFormat="1" ht="121.5">
      <c r="A544" s="294" t="s">
        <v>717</v>
      </c>
      <c r="B544" s="166" t="s">
        <v>1087</v>
      </c>
      <c r="C544" s="170" t="s">
        <v>1279</v>
      </c>
      <c r="D544" s="213"/>
      <c r="E544" s="166" t="s">
        <v>1058</v>
      </c>
      <c r="F544" s="166" t="s">
        <v>717</v>
      </c>
      <c r="G544" s="166" t="s">
        <v>12764</v>
      </c>
      <c r="H544" s="167">
        <v>0</v>
      </c>
      <c r="I544" s="168" t="s">
        <v>1620</v>
      </c>
      <c r="J544" s="168" t="s">
        <v>13119</v>
      </c>
      <c r="K544" s="207"/>
      <c r="L544" s="207"/>
      <c r="M544" s="207"/>
      <c r="N544" s="207"/>
      <c r="O544" s="207"/>
      <c r="P544" s="169"/>
      <c r="Q544" s="208"/>
      <c r="R544" s="166" t="s">
        <v>1279</v>
      </c>
      <c r="S544" s="165" t="s">
        <v>12054</v>
      </c>
      <c r="T544" s="165" t="s">
        <v>13020</v>
      </c>
      <c r="U544" s="185"/>
      <c r="V544" s="209">
        <v>326</v>
      </c>
      <c r="X544" s="210">
        <v>0</v>
      </c>
      <c r="AB544" s="211" t="s">
        <v>16206</v>
      </c>
    </row>
    <row r="545" spans="1:28" s="210" customFormat="1" ht="94.5">
      <c r="A545" s="294" t="s">
        <v>718</v>
      </c>
      <c r="B545" s="166" t="s">
        <v>1087</v>
      </c>
      <c r="C545" s="170" t="s">
        <v>2386</v>
      </c>
      <c r="D545" s="213"/>
      <c r="E545" s="166" t="s">
        <v>1058</v>
      </c>
      <c r="F545" s="166" t="s">
        <v>718</v>
      </c>
      <c r="G545" s="166" t="s">
        <v>12764</v>
      </c>
      <c r="H545" s="167">
        <v>0</v>
      </c>
      <c r="I545" s="168" t="s">
        <v>16207</v>
      </c>
      <c r="J545" s="168" t="s">
        <v>13116</v>
      </c>
      <c r="K545" s="207"/>
      <c r="L545" s="207"/>
      <c r="M545" s="207"/>
      <c r="N545" s="207"/>
      <c r="O545" s="207"/>
      <c r="P545" s="169"/>
      <c r="Q545" s="208"/>
      <c r="R545" s="166" t="s">
        <v>2386</v>
      </c>
      <c r="S545" s="165" t="s">
        <v>12054</v>
      </c>
      <c r="T545" s="165" t="s">
        <v>13017</v>
      </c>
      <c r="U545" s="185"/>
      <c r="V545" s="209">
        <v>95</v>
      </c>
      <c r="X545" s="210">
        <v>0</v>
      </c>
      <c r="AB545" s="211" t="s">
        <v>16208</v>
      </c>
    </row>
    <row r="546" spans="1:28" s="210" customFormat="1" ht="40.5">
      <c r="A546" s="294" t="s">
        <v>2114</v>
      </c>
      <c r="B546" s="166" t="s">
        <v>1087</v>
      </c>
      <c r="C546" s="170" t="s">
        <v>2113</v>
      </c>
      <c r="D546" s="213"/>
      <c r="E546" s="166" t="s">
        <v>1075</v>
      </c>
      <c r="F546" s="166" t="s">
        <v>2114</v>
      </c>
      <c r="G546" s="166" t="s">
        <v>12764</v>
      </c>
      <c r="H546" s="167">
        <v>0</v>
      </c>
      <c r="I546" s="168" t="s">
        <v>2208</v>
      </c>
      <c r="J546" s="168" t="s">
        <v>2115</v>
      </c>
      <c r="K546" s="207"/>
      <c r="L546" s="207"/>
      <c r="M546" s="207"/>
      <c r="N546" s="207"/>
      <c r="O546" s="207"/>
      <c r="P546" s="169"/>
      <c r="Q546" s="208"/>
      <c r="R546" s="166" t="s">
        <v>2113</v>
      </c>
      <c r="S546" s="165" t="s">
        <v>12176</v>
      </c>
      <c r="T546" s="165" t="s">
        <v>8587</v>
      </c>
      <c r="U546" s="185"/>
      <c r="V546" s="209">
        <v>195</v>
      </c>
      <c r="X546" s="210">
        <v>0</v>
      </c>
      <c r="AB546" s="211" t="s">
        <v>16209</v>
      </c>
    </row>
    <row r="547" spans="1:28" s="210" customFormat="1" ht="27">
      <c r="A547" s="294" t="s">
        <v>2214</v>
      </c>
      <c r="B547" s="166" t="s">
        <v>1087</v>
      </c>
      <c r="C547" s="170" t="s">
        <v>2213</v>
      </c>
      <c r="D547" s="213"/>
      <c r="E547" s="166" t="s">
        <v>12996</v>
      </c>
      <c r="F547" s="166" t="s">
        <v>2214</v>
      </c>
      <c r="G547" s="166" t="s">
        <v>12764</v>
      </c>
      <c r="H547" s="167">
        <v>0</v>
      </c>
      <c r="I547" s="168" t="s">
        <v>2215</v>
      </c>
      <c r="J547" s="168" t="s">
        <v>4026</v>
      </c>
      <c r="K547" s="207"/>
      <c r="L547" s="207"/>
      <c r="M547" s="207"/>
      <c r="N547" s="207"/>
      <c r="O547" s="207"/>
      <c r="P547" s="169"/>
      <c r="Q547" s="208"/>
      <c r="R547" s="166" t="s">
        <v>2213</v>
      </c>
      <c r="S547" s="165" t="s">
        <v>12062</v>
      </c>
      <c r="T547" s="165" t="s">
        <v>4025</v>
      </c>
      <c r="U547" s="185"/>
      <c r="V547" s="209">
        <v>233</v>
      </c>
      <c r="X547" s="210">
        <v>0</v>
      </c>
      <c r="AB547" s="211" t="s">
        <v>16210</v>
      </c>
    </row>
    <row r="548" spans="1:28" s="210" customFormat="1" ht="67.5">
      <c r="A548" s="294" t="s">
        <v>16211</v>
      </c>
      <c r="B548" s="166" t="s">
        <v>1087</v>
      </c>
      <c r="C548" s="170" t="s">
        <v>16212</v>
      </c>
      <c r="D548" s="213"/>
      <c r="E548" s="166" t="s">
        <v>1058</v>
      </c>
      <c r="F548" s="166" t="s">
        <v>16211</v>
      </c>
      <c r="G548" s="166" t="s">
        <v>12764</v>
      </c>
      <c r="H548" s="167">
        <v>0</v>
      </c>
      <c r="I548" s="168" t="s">
        <v>16213</v>
      </c>
      <c r="J548" s="168" t="s">
        <v>13122</v>
      </c>
      <c r="K548" s="207"/>
      <c r="L548" s="207"/>
      <c r="M548" s="207"/>
      <c r="N548" s="207"/>
      <c r="O548" s="207"/>
      <c r="P548" s="169"/>
      <c r="Q548" s="208"/>
      <c r="R548" s="166" t="s">
        <v>16212</v>
      </c>
      <c r="S548" s="165" t="s">
        <v>12054</v>
      </c>
      <c r="T548" s="165" t="s">
        <v>13023</v>
      </c>
      <c r="U548" s="185"/>
      <c r="V548" s="209">
        <v>99</v>
      </c>
      <c r="X548" s="210">
        <v>0</v>
      </c>
      <c r="AB548" s="211" t="s">
        <v>16214</v>
      </c>
    </row>
    <row r="549" spans="1:28" s="210" customFormat="1" ht="121.5">
      <c r="A549" s="294" t="s">
        <v>768</v>
      </c>
      <c r="B549" s="166" t="s">
        <v>1090</v>
      </c>
      <c r="C549" s="170" t="s">
        <v>779</v>
      </c>
      <c r="D549" s="213"/>
      <c r="E549" s="166" t="s">
        <v>1058</v>
      </c>
      <c r="F549" s="166" t="s">
        <v>768</v>
      </c>
      <c r="G549" s="166" t="s">
        <v>12764</v>
      </c>
      <c r="H549" s="167">
        <v>0</v>
      </c>
      <c r="I549" s="168" t="s">
        <v>1745</v>
      </c>
      <c r="J549" s="168" t="s">
        <v>13117</v>
      </c>
      <c r="K549" s="207"/>
      <c r="L549" s="207"/>
      <c r="M549" s="207"/>
      <c r="N549" s="207"/>
      <c r="O549" s="207"/>
      <c r="P549" s="169"/>
      <c r="Q549" s="208"/>
      <c r="R549" s="166" t="s">
        <v>779</v>
      </c>
      <c r="S549" s="165" t="s">
        <v>12054</v>
      </c>
      <c r="T549" s="165" t="s">
        <v>13018</v>
      </c>
      <c r="U549" s="185"/>
      <c r="V549" s="209">
        <v>594</v>
      </c>
      <c r="X549" s="210">
        <v>0</v>
      </c>
      <c r="AB549" s="211" t="s">
        <v>16215</v>
      </c>
    </row>
    <row r="550" spans="1:28" s="210" customFormat="1" ht="67.5">
      <c r="A550" s="294" t="s">
        <v>138</v>
      </c>
      <c r="B550" s="166" t="s">
        <v>1087</v>
      </c>
      <c r="C550" s="170" t="s">
        <v>137</v>
      </c>
      <c r="D550" s="213"/>
      <c r="E550" s="166" t="s">
        <v>848</v>
      </c>
      <c r="F550" s="166" t="s">
        <v>138</v>
      </c>
      <c r="G550" s="166" t="s">
        <v>12764</v>
      </c>
      <c r="H550" s="167">
        <v>0</v>
      </c>
      <c r="I550" s="168" t="s">
        <v>16216</v>
      </c>
      <c r="J550" s="168" t="s">
        <v>10615</v>
      </c>
      <c r="K550" s="207"/>
      <c r="L550" s="207"/>
      <c r="M550" s="207"/>
      <c r="N550" s="207"/>
      <c r="O550" s="207"/>
      <c r="P550" s="169"/>
      <c r="Q550" s="208"/>
      <c r="R550" s="166" t="s">
        <v>137</v>
      </c>
      <c r="S550" s="165" t="s">
        <v>12223</v>
      </c>
      <c r="T550" s="165" t="s">
        <v>10614</v>
      </c>
      <c r="U550" s="185"/>
      <c r="V550" s="209">
        <v>301</v>
      </c>
      <c r="X550" s="210">
        <v>0</v>
      </c>
      <c r="AB550" s="211" t="s">
        <v>16217</v>
      </c>
    </row>
    <row r="551" spans="1:28" s="210" customFormat="1" ht="94.5">
      <c r="A551" s="294" t="s">
        <v>132</v>
      </c>
      <c r="B551" s="166" t="s">
        <v>1090</v>
      </c>
      <c r="C551" s="170" t="s">
        <v>141</v>
      </c>
      <c r="D551" s="213"/>
      <c r="E551" s="166" t="s">
        <v>1058</v>
      </c>
      <c r="F551" s="166" t="s">
        <v>132</v>
      </c>
      <c r="G551" s="166" t="s">
        <v>12764</v>
      </c>
      <c r="H551" s="167">
        <v>0</v>
      </c>
      <c r="I551" s="168" t="s">
        <v>1692</v>
      </c>
      <c r="J551" s="168" t="s">
        <v>13117</v>
      </c>
      <c r="K551" s="207"/>
      <c r="L551" s="207"/>
      <c r="M551" s="207"/>
      <c r="N551" s="207"/>
      <c r="O551" s="207"/>
      <c r="P551" s="169"/>
      <c r="Q551" s="208"/>
      <c r="R551" s="166" t="s">
        <v>141</v>
      </c>
      <c r="S551" s="165" t="s">
        <v>12054</v>
      </c>
      <c r="T551" s="165" t="s">
        <v>13018</v>
      </c>
      <c r="U551" s="185"/>
      <c r="V551" s="209">
        <v>575</v>
      </c>
      <c r="X551" s="210">
        <v>0</v>
      </c>
      <c r="AB551" s="211" t="s">
        <v>16218</v>
      </c>
    </row>
    <row r="552" spans="1:28" s="210" customFormat="1" ht="94.5">
      <c r="A552" s="294" t="s">
        <v>133</v>
      </c>
      <c r="B552" s="166" t="s">
        <v>1090</v>
      </c>
      <c r="C552" s="170" t="s">
        <v>142</v>
      </c>
      <c r="D552" s="213"/>
      <c r="E552" s="166" t="s">
        <v>1058</v>
      </c>
      <c r="F552" s="166" t="s">
        <v>133</v>
      </c>
      <c r="G552" s="166" t="s">
        <v>12764</v>
      </c>
      <c r="H552" s="167">
        <v>0</v>
      </c>
      <c r="I552" s="168" t="s">
        <v>1692</v>
      </c>
      <c r="J552" s="168" t="s">
        <v>13117</v>
      </c>
      <c r="K552" s="207"/>
      <c r="L552" s="207"/>
      <c r="M552" s="207"/>
      <c r="N552" s="207"/>
      <c r="O552" s="207"/>
      <c r="P552" s="169"/>
      <c r="Q552" s="208"/>
      <c r="R552" s="166" t="s">
        <v>142</v>
      </c>
      <c r="S552" s="165" t="s">
        <v>12054</v>
      </c>
      <c r="T552" s="165" t="s">
        <v>13018</v>
      </c>
      <c r="U552" s="185"/>
      <c r="V552" s="209">
        <v>597</v>
      </c>
      <c r="X552" s="210">
        <v>0</v>
      </c>
      <c r="AB552" s="211" t="s">
        <v>16219</v>
      </c>
    </row>
    <row r="553" spans="1:28" s="210" customFormat="1" ht="108">
      <c r="A553" s="294" t="s">
        <v>134</v>
      </c>
      <c r="B553" s="166" t="s">
        <v>1090</v>
      </c>
      <c r="C553" s="170" t="s">
        <v>143</v>
      </c>
      <c r="D553" s="213"/>
      <c r="E553" s="166" t="s">
        <v>1058</v>
      </c>
      <c r="F553" s="166" t="s">
        <v>134</v>
      </c>
      <c r="G553" s="166" t="s">
        <v>12764</v>
      </c>
      <c r="H553" s="167">
        <v>0</v>
      </c>
      <c r="I553" s="168" t="s">
        <v>1692</v>
      </c>
      <c r="J553" s="168" t="s">
        <v>13117</v>
      </c>
      <c r="K553" s="207"/>
      <c r="L553" s="207"/>
      <c r="M553" s="207"/>
      <c r="N553" s="207"/>
      <c r="O553" s="207"/>
      <c r="P553" s="169"/>
      <c r="Q553" s="208"/>
      <c r="R553" s="166" t="s">
        <v>143</v>
      </c>
      <c r="S553" s="165" t="s">
        <v>12054</v>
      </c>
      <c r="T553" s="165" t="s">
        <v>13018</v>
      </c>
      <c r="U553" s="185"/>
      <c r="V553" s="209">
        <v>596</v>
      </c>
      <c r="X553" s="210">
        <v>0</v>
      </c>
      <c r="AB553" s="211" t="s">
        <v>16220</v>
      </c>
    </row>
    <row r="554" spans="1:28" s="210" customFormat="1" ht="135">
      <c r="A554" s="294" t="s">
        <v>16221</v>
      </c>
      <c r="B554" s="166" t="s">
        <v>1090</v>
      </c>
      <c r="C554" s="170" t="s">
        <v>16222</v>
      </c>
      <c r="D554" s="213"/>
      <c r="E554" s="166" t="s">
        <v>1058</v>
      </c>
      <c r="F554" s="166" t="s">
        <v>16221</v>
      </c>
      <c r="G554" s="166" t="s">
        <v>12764</v>
      </c>
      <c r="H554" s="167">
        <v>0</v>
      </c>
      <c r="I554" s="168" t="s">
        <v>16223</v>
      </c>
      <c r="J554" s="168" t="s">
        <v>13117</v>
      </c>
      <c r="K554" s="207"/>
      <c r="L554" s="207"/>
      <c r="M554" s="207"/>
      <c r="N554" s="207"/>
      <c r="O554" s="207"/>
      <c r="P554" s="169"/>
      <c r="Q554" s="208"/>
      <c r="R554" s="166" t="s">
        <v>16222</v>
      </c>
      <c r="S554" s="165" t="s">
        <v>12054</v>
      </c>
      <c r="T554" s="165" t="s">
        <v>13018</v>
      </c>
      <c r="U554" s="185"/>
      <c r="V554" s="209">
        <v>595</v>
      </c>
      <c r="X554" s="210">
        <v>0</v>
      </c>
      <c r="AB554" s="211" t="s">
        <v>16224</v>
      </c>
    </row>
    <row r="555" spans="1:28" s="210" customFormat="1" ht="81">
      <c r="A555" s="294" t="s">
        <v>135</v>
      </c>
      <c r="B555" s="166" t="s">
        <v>1090</v>
      </c>
      <c r="C555" s="170" t="s">
        <v>144</v>
      </c>
      <c r="D555" s="213"/>
      <c r="E555" s="166" t="s">
        <v>1058</v>
      </c>
      <c r="F555" s="166" t="s">
        <v>135</v>
      </c>
      <c r="G555" s="166" t="s">
        <v>12764</v>
      </c>
      <c r="H555" s="167">
        <v>0</v>
      </c>
      <c r="I555" s="168" t="s">
        <v>15211</v>
      </c>
      <c r="J555" s="168" t="s">
        <v>13126</v>
      </c>
      <c r="K555" s="207"/>
      <c r="L555" s="207"/>
      <c r="M555" s="207"/>
      <c r="N555" s="207"/>
      <c r="O555" s="207"/>
      <c r="P555" s="169"/>
      <c r="Q555" s="208"/>
      <c r="R555" s="166" t="s">
        <v>144</v>
      </c>
      <c r="S555" s="165" t="s">
        <v>12054</v>
      </c>
      <c r="T555" s="165" t="s">
        <v>13027</v>
      </c>
      <c r="U555" s="185"/>
      <c r="V555" s="209">
        <v>610</v>
      </c>
      <c r="X555" s="210">
        <v>0</v>
      </c>
      <c r="AB555" s="211" t="s">
        <v>16225</v>
      </c>
    </row>
    <row r="556" spans="1:28" s="210" customFormat="1" ht="67.5">
      <c r="A556" s="294" t="s">
        <v>136</v>
      </c>
      <c r="B556" s="166" t="s">
        <v>1090</v>
      </c>
      <c r="C556" s="170" t="s">
        <v>145</v>
      </c>
      <c r="D556" s="213"/>
      <c r="E556" s="166" t="s">
        <v>1058</v>
      </c>
      <c r="F556" s="166" t="s">
        <v>136</v>
      </c>
      <c r="G556" s="166" t="s">
        <v>12764</v>
      </c>
      <c r="H556" s="167">
        <v>0</v>
      </c>
      <c r="I556" s="168" t="s">
        <v>1744</v>
      </c>
      <c r="J556" s="168" t="s">
        <v>13116</v>
      </c>
      <c r="K556" s="207"/>
      <c r="L556" s="207"/>
      <c r="M556" s="207"/>
      <c r="N556" s="207"/>
      <c r="O556" s="207"/>
      <c r="P556" s="169"/>
      <c r="Q556" s="208"/>
      <c r="R556" s="166" t="s">
        <v>145</v>
      </c>
      <c r="S556" s="165" t="s">
        <v>12054</v>
      </c>
      <c r="T556" s="165" t="s">
        <v>13017</v>
      </c>
      <c r="U556" s="185"/>
      <c r="V556" s="209">
        <v>635</v>
      </c>
      <c r="X556" s="210">
        <v>0</v>
      </c>
      <c r="AB556" s="211" t="s">
        <v>16226</v>
      </c>
    </row>
    <row r="557" spans="1:28" s="210" customFormat="1" ht="81">
      <c r="A557" s="294" t="s">
        <v>130</v>
      </c>
      <c r="B557" s="166" t="s">
        <v>1090</v>
      </c>
      <c r="C557" s="170" t="s">
        <v>146</v>
      </c>
      <c r="D557" s="213"/>
      <c r="E557" s="166" t="s">
        <v>1058</v>
      </c>
      <c r="F557" s="166" t="s">
        <v>130</v>
      </c>
      <c r="G557" s="166" t="s">
        <v>12764</v>
      </c>
      <c r="H557" s="167">
        <v>0</v>
      </c>
      <c r="I557" s="168" t="s">
        <v>1747</v>
      </c>
      <c r="J557" s="168" t="s">
        <v>13117</v>
      </c>
      <c r="K557" s="207"/>
      <c r="L557" s="207"/>
      <c r="M557" s="207"/>
      <c r="N557" s="207"/>
      <c r="O557" s="207"/>
      <c r="P557" s="169"/>
      <c r="Q557" s="208"/>
      <c r="R557" s="166" t="s">
        <v>146</v>
      </c>
      <c r="S557" s="165" t="s">
        <v>12054</v>
      </c>
      <c r="T557" s="165" t="s">
        <v>13018</v>
      </c>
      <c r="U557" s="185"/>
      <c r="V557" s="209">
        <v>593</v>
      </c>
      <c r="X557" s="210">
        <v>0</v>
      </c>
      <c r="AB557" s="211" t="s">
        <v>16227</v>
      </c>
    </row>
    <row r="558" spans="1:28" s="210" customFormat="1" ht="81">
      <c r="A558" s="294" t="s">
        <v>131</v>
      </c>
      <c r="B558" s="166" t="s">
        <v>1088</v>
      </c>
      <c r="C558" s="170" t="s">
        <v>2074</v>
      </c>
      <c r="D558" s="213"/>
      <c r="E558" s="166" t="s">
        <v>1054</v>
      </c>
      <c r="F558" s="166" t="s">
        <v>131</v>
      </c>
      <c r="G558" s="166" t="s">
        <v>12764</v>
      </c>
      <c r="H558" s="167">
        <v>0</v>
      </c>
      <c r="I558" s="168" t="s">
        <v>1644</v>
      </c>
      <c r="J558" s="168" t="s">
        <v>1503</v>
      </c>
      <c r="K558" s="207"/>
      <c r="L558" s="207"/>
      <c r="M558" s="207"/>
      <c r="N558" s="207"/>
      <c r="O558" s="207"/>
      <c r="P558" s="169"/>
      <c r="Q558" s="208"/>
      <c r="R558" s="166" t="s">
        <v>2074</v>
      </c>
      <c r="S558" s="165" t="s">
        <v>12037</v>
      </c>
      <c r="T558" s="165" t="s">
        <v>3312</v>
      </c>
      <c r="U558" s="185"/>
      <c r="V558" s="209">
        <v>467</v>
      </c>
      <c r="X558" s="210">
        <v>0</v>
      </c>
      <c r="AB558" s="211" t="s">
        <v>16036</v>
      </c>
    </row>
    <row r="559" spans="1:28" s="210" customFormat="1" ht="121.5">
      <c r="A559" s="294" t="s">
        <v>381</v>
      </c>
      <c r="B559" s="166" t="s">
        <v>1089</v>
      </c>
      <c r="C559" s="170" t="s">
        <v>1</v>
      </c>
      <c r="D559" s="213"/>
      <c r="E559" s="166" t="s">
        <v>1058</v>
      </c>
      <c r="F559" s="166" t="s">
        <v>381</v>
      </c>
      <c r="G559" s="166" t="s">
        <v>12764</v>
      </c>
      <c r="H559" s="167">
        <v>0</v>
      </c>
      <c r="I559" s="168" t="s">
        <v>1663</v>
      </c>
      <c r="J559" s="168" t="s">
        <v>13121</v>
      </c>
      <c r="K559" s="207"/>
      <c r="L559" s="207"/>
      <c r="M559" s="207"/>
      <c r="N559" s="207"/>
      <c r="O559" s="207"/>
      <c r="P559" s="169"/>
      <c r="Q559" s="208"/>
      <c r="R559" s="166" t="s">
        <v>1</v>
      </c>
      <c r="S559" s="165" t="s">
        <v>12054</v>
      </c>
      <c r="T559" s="165" t="s">
        <v>13022</v>
      </c>
      <c r="U559" s="185"/>
      <c r="V559" s="209">
        <v>348</v>
      </c>
      <c r="X559" s="210">
        <v>0</v>
      </c>
      <c r="AB559" s="211" t="s">
        <v>16228</v>
      </c>
    </row>
    <row r="560" spans="1:28" s="210" customFormat="1" ht="94.5">
      <c r="A560" s="294" t="s">
        <v>378</v>
      </c>
      <c r="B560" s="166" t="s">
        <v>1090</v>
      </c>
      <c r="C560" s="170" t="s">
        <v>377</v>
      </c>
      <c r="D560" s="213"/>
      <c r="E560" s="166" t="s">
        <v>1058</v>
      </c>
      <c r="F560" s="166" t="s">
        <v>378</v>
      </c>
      <c r="G560" s="166" t="s">
        <v>12764</v>
      </c>
      <c r="H560" s="167">
        <v>0</v>
      </c>
      <c r="I560" s="168" t="s">
        <v>1692</v>
      </c>
      <c r="J560" s="168" t="s">
        <v>13117</v>
      </c>
      <c r="K560" s="207"/>
      <c r="L560" s="207"/>
      <c r="M560" s="207"/>
      <c r="N560" s="207"/>
      <c r="O560" s="207"/>
      <c r="P560" s="169"/>
      <c r="Q560" s="208"/>
      <c r="R560" s="166" t="s">
        <v>377</v>
      </c>
      <c r="S560" s="165" t="s">
        <v>12054</v>
      </c>
      <c r="T560" s="165" t="s">
        <v>13018</v>
      </c>
      <c r="U560" s="185"/>
      <c r="V560" s="209">
        <v>576</v>
      </c>
      <c r="X560" s="210">
        <v>0</v>
      </c>
      <c r="AB560" s="211" t="s">
        <v>16229</v>
      </c>
    </row>
    <row r="561" spans="1:28" s="210" customFormat="1" ht="54">
      <c r="A561" s="294" t="s">
        <v>1280</v>
      </c>
      <c r="B561" s="166" t="s">
        <v>1088</v>
      </c>
      <c r="C561" s="170" t="s">
        <v>2232</v>
      </c>
      <c r="D561" s="213"/>
      <c r="E561" s="166" t="s">
        <v>1054</v>
      </c>
      <c r="F561" s="166" t="s">
        <v>1280</v>
      </c>
      <c r="G561" s="166" t="s">
        <v>12764</v>
      </c>
      <c r="H561" s="167">
        <v>0</v>
      </c>
      <c r="I561" s="168" t="s">
        <v>1685</v>
      </c>
      <c r="J561" s="168" t="s">
        <v>1689</v>
      </c>
      <c r="K561" s="207"/>
      <c r="L561" s="207"/>
      <c r="M561" s="207"/>
      <c r="N561" s="207"/>
      <c r="O561" s="207"/>
      <c r="P561" s="169"/>
      <c r="Q561" s="208"/>
      <c r="R561" s="166" t="s">
        <v>2232</v>
      </c>
      <c r="S561" s="165" t="s">
        <v>12037</v>
      </c>
      <c r="T561" s="165" t="s">
        <v>3337</v>
      </c>
      <c r="U561" s="185"/>
      <c r="V561" s="209">
        <v>470</v>
      </c>
      <c r="X561" s="210">
        <v>0</v>
      </c>
      <c r="AB561" s="211" t="s">
        <v>16230</v>
      </c>
    </row>
    <row r="562" spans="1:28" s="210" customFormat="1" ht="94.5">
      <c r="A562" s="294" t="s">
        <v>13351</v>
      </c>
      <c r="B562" s="166" t="s">
        <v>1090</v>
      </c>
      <c r="C562" s="170" t="s">
        <v>13337</v>
      </c>
      <c r="D562" s="213"/>
      <c r="E562" s="166" t="s">
        <v>852</v>
      </c>
      <c r="F562" s="166" t="s">
        <v>13351</v>
      </c>
      <c r="G562" s="166" t="s">
        <v>12764</v>
      </c>
      <c r="H562" s="167">
        <v>0</v>
      </c>
      <c r="I562" s="168" t="s">
        <v>13360</v>
      </c>
      <c r="J562" s="168" t="s">
        <v>1748</v>
      </c>
      <c r="K562" s="207"/>
      <c r="L562" s="207"/>
      <c r="M562" s="207"/>
      <c r="N562" s="207"/>
      <c r="O562" s="207"/>
      <c r="P562" s="169"/>
      <c r="Q562" s="208"/>
      <c r="R562" s="166" t="s">
        <v>13337</v>
      </c>
      <c r="S562" s="165" t="s">
        <v>12246</v>
      </c>
      <c r="T562" s="165" t="s">
        <v>11763</v>
      </c>
      <c r="U562" s="185"/>
      <c r="V562" s="209">
        <v>561</v>
      </c>
      <c r="X562" s="210">
        <v>0</v>
      </c>
      <c r="AB562" s="211" t="s">
        <v>16231</v>
      </c>
    </row>
    <row r="563" spans="1:28" s="210" customFormat="1" ht="67.5">
      <c r="A563" s="294" t="s">
        <v>1356</v>
      </c>
      <c r="B563" s="166" t="s">
        <v>1088</v>
      </c>
      <c r="C563" s="170" t="s">
        <v>1355</v>
      </c>
      <c r="D563" s="213"/>
      <c r="E563" s="166" t="s">
        <v>1063</v>
      </c>
      <c r="F563" s="166" t="s">
        <v>1356</v>
      </c>
      <c r="G563" s="166" t="s">
        <v>12764</v>
      </c>
      <c r="H563" s="167">
        <v>0</v>
      </c>
      <c r="I563" s="168" t="s">
        <v>1686</v>
      </c>
      <c r="J563" s="168" t="s">
        <v>12398</v>
      </c>
      <c r="K563" s="207"/>
      <c r="L563" s="207"/>
      <c r="M563" s="207"/>
      <c r="N563" s="207"/>
      <c r="O563" s="207"/>
      <c r="P563" s="169"/>
      <c r="Q563" s="208"/>
      <c r="R563" s="166" t="s">
        <v>1355</v>
      </c>
      <c r="S563" s="165" t="s">
        <v>12107</v>
      </c>
      <c r="T563" s="165" t="s">
        <v>5882</v>
      </c>
      <c r="U563" s="185"/>
      <c r="V563" s="209">
        <v>499</v>
      </c>
      <c r="X563" s="210">
        <v>0</v>
      </c>
      <c r="AB563" s="211" t="s">
        <v>15975</v>
      </c>
    </row>
    <row r="564" spans="1:28" s="210" customFormat="1" ht="67.5">
      <c r="A564" s="294" t="s">
        <v>1349</v>
      </c>
      <c r="B564" s="166" t="s">
        <v>1089</v>
      </c>
      <c r="C564" s="170" t="s">
        <v>1348</v>
      </c>
      <c r="D564" s="213"/>
      <c r="E564" s="166" t="s">
        <v>2323</v>
      </c>
      <c r="F564" s="166" t="s">
        <v>1349</v>
      </c>
      <c r="G564" s="166" t="s">
        <v>12764</v>
      </c>
      <c r="H564" s="167">
        <v>0</v>
      </c>
      <c r="I564" s="168" t="s">
        <v>15174</v>
      </c>
      <c r="J564" s="168" t="s">
        <v>1664</v>
      </c>
      <c r="K564" s="207"/>
      <c r="L564" s="207"/>
      <c r="M564" s="207"/>
      <c r="N564" s="207"/>
      <c r="O564" s="207"/>
      <c r="P564" s="169"/>
      <c r="Q564" s="208"/>
      <c r="R564" s="166" t="s">
        <v>1348</v>
      </c>
      <c r="S564" s="165" t="s">
        <v>12238</v>
      </c>
      <c r="T564" s="165" t="s">
        <v>11467</v>
      </c>
      <c r="U564" s="185"/>
      <c r="V564" s="209">
        <v>335</v>
      </c>
      <c r="X564" s="210">
        <v>0</v>
      </c>
      <c r="AB564" s="211" t="s">
        <v>16232</v>
      </c>
    </row>
    <row r="565" spans="1:28" s="210" customFormat="1" ht="67.5">
      <c r="A565" s="294" t="s">
        <v>1350</v>
      </c>
      <c r="B565" s="166" t="s">
        <v>1089</v>
      </c>
      <c r="C565" s="170" t="s">
        <v>2075</v>
      </c>
      <c r="D565" s="213"/>
      <c r="E565" s="166" t="s">
        <v>1058</v>
      </c>
      <c r="F565" s="166" t="s">
        <v>1350</v>
      </c>
      <c r="G565" s="166" t="s">
        <v>12764</v>
      </c>
      <c r="H565" s="167">
        <v>0</v>
      </c>
      <c r="I565" s="168" t="s">
        <v>1655</v>
      </c>
      <c r="J565" s="168" t="s">
        <v>13121</v>
      </c>
      <c r="K565" s="207"/>
      <c r="L565" s="207"/>
      <c r="M565" s="207"/>
      <c r="N565" s="207"/>
      <c r="O565" s="207"/>
      <c r="P565" s="169"/>
      <c r="Q565" s="208"/>
      <c r="R565" s="166" t="s">
        <v>2075</v>
      </c>
      <c r="S565" s="165" t="s">
        <v>12054</v>
      </c>
      <c r="T565" s="165" t="s">
        <v>13022</v>
      </c>
      <c r="U565" s="185"/>
      <c r="V565" s="209">
        <v>338</v>
      </c>
      <c r="X565" s="210">
        <v>0</v>
      </c>
      <c r="AB565" s="211" t="s">
        <v>16233</v>
      </c>
    </row>
    <row r="566" spans="1:28" s="210" customFormat="1" ht="108">
      <c r="A566" s="294" t="s">
        <v>1352</v>
      </c>
      <c r="B566" s="166" t="s">
        <v>1089</v>
      </c>
      <c r="C566" s="170" t="s">
        <v>2076</v>
      </c>
      <c r="D566" s="213"/>
      <c r="E566" s="166" t="s">
        <v>1058</v>
      </c>
      <c r="F566" s="166" t="s">
        <v>1352</v>
      </c>
      <c r="G566" s="166" t="s">
        <v>12764</v>
      </c>
      <c r="H566" s="167">
        <v>0</v>
      </c>
      <c r="I566" s="168" t="s">
        <v>1643</v>
      </c>
      <c r="J566" s="168" t="s">
        <v>13117</v>
      </c>
      <c r="K566" s="207"/>
      <c r="L566" s="207"/>
      <c r="M566" s="207"/>
      <c r="N566" s="207"/>
      <c r="O566" s="207"/>
      <c r="P566" s="169"/>
      <c r="Q566" s="208"/>
      <c r="R566" s="166" t="s">
        <v>2076</v>
      </c>
      <c r="S566" s="165" t="s">
        <v>12054</v>
      </c>
      <c r="T566" s="165" t="s">
        <v>13018</v>
      </c>
      <c r="U566" s="185"/>
      <c r="V566" s="209">
        <v>356</v>
      </c>
      <c r="X566" s="210">
        <v>0</v>
      </c>
      <c r="AB566" s="211" t="s">
        <v>16234</v>
      </c>
    </row>
    <row r="567" spans="1:28" s="210" customFormat="1" ht="54">
      <c r="A567" s="294" t="s">
        <v>1344</v>
      </c>
      <c r="B567" s="166" t="s">
        <v>1087</v>
      </c>
      <c r="C567" s="170" t="s">
        <v>2077</v>
      </c>
      <c r="D567" s="213"/>
      <c r="E567" s="166" t="s">
        <v>1064</v>
      </c>
      <c r="F567" s="166" t="s">
        <v>1344</v>
      </c>
      <c r="G567" s="166" t="s">
        <v>12764</v>
      </c>
      <c r="H567" s="167">
        <v>0</v>
      </c>
      <c r="I567" s="168" t="s">
        <v>1624</v>
      </c>
      <c r="J567" s="168" t="s">
        <v>14936</v>
      </c>
      <c r="K567" s="207"/>
      <c r="L567" s="207"/>
      <c r="M567" s="207"/>
      <c r="N567" s="207"/>
      <c r="O567" s="207"/>
      <c r="P567" s="169"/>
      <c r="Q567" s="208"/>
      <c r="R567" s="166" t="s">
        <v>2077</v>
      </c>
      <c r="S567" s="165" t="s">
        <v>12111</v>
      </c>
      <c r="T567" s="165" t="s">
        <v>6001</v>
      </c>
      <c r="U567" s="185"/>
      <c r="V567" s="209">
        <v>193</v>
      </c>
      <c r="X567" s="210">
        <v>0</v>
      </c>
      <c r="AB567" s="211" t="s">
        <v>16235</v>
      </c>
    </row>
    <row r="568" spans="1:28" s="210" customFormat="1" ht="67.5">
      <c r="A568" s="294" t="s">
        <v>1342</v>
      </c>
      <c r="B568" s="166" t="s">
        <v>1087</v>
      </c>
      <c r="C568" s="170" t="s">
        <v>12257</v>
      </c>
      <c r="D568" s="213"/>
      <c r="E568" s="166" t="s">
        <v>842</v>
      </c>
      <c r="F568" s="166" t="s">
        <v>1342</v>
      </c>
      <c r="G568" s="166" t="s">
        <v>12764</v>
      </c>
      <c r="H568" s="167">
        <v>0</v>
      </c>
      <c r="I568" s="168" t="s">
        <v>1626</v>
      </c>
      <c r="J568" s="168" t="s">
        <v>9073</v>
      </c>
      <c r="K568" s="207"/>
      <c r="L568" s="207"/>
      <c r="M568" s="207"/>
      <c r="N568" s="207"/>
      <c r="O568" s="207"/>
      <c r="P568" s="169"/>
      <c r="Q568" s="208"/>
      <c r="R568" s="166" t="s">
        <v>12257</v>
      </c>
      <c r="S568" s="165" t="s">
        <v>12184</v>
      </c>
      <c r="T568" s="165" t="s">
        <v>13063</v>
      </c>
      <c r="U568" s="185"/>
      <c r="V568" s="209">
        <v>144</v>
      </c>
      <c r="X568" s="210">
        <v>0</v>
      </c>
      <c r="AB568" s="211" t="s">
        <v>16236</v>
      </c>
    </row>
    <row r="569" spans="1:28" s="210" customFormat="1" ht="94.5">
      <c r="A569" s="294" t="s">
        <v>1351</v>
      </c>
      <c r="B569" s="166" t="s">
        <v>1089</v>
      </c>
      <c r="C569" s="170" t="s">
        <v>2078</v>
      </c>
      <c r="D569" s="213"/>
      <c r="E569" s="166" t="s">
        <v>1058</v>
      </c>
      <c r="F569" s="166" t="s">
        <v>1351</v>
      </c>
      <c r="G569" s="166" t="s">
        <v>12764</v>
      </c>
      <c r="H569" s="167">
        <v>0</v>
      </c>
      <c r="I569" s="168" t="s">
        <v>1665</v>
      </c>
      <c r="J569" s="168" t="s">
        <v>13117</v>
      </c>
      <c r="K569" s="207"/>
      <c r="L569" s="207"/>
      <c r="M569" s="207"/>
      <c r="N569" s="207"/>
      <c r="O569" s="207"/>
      <c r="P569" s="169"/>
      <c r="Q569" s="208"/>
      <c r="R569" s="166" t="s">
        <v>2078</v>
      </c>
      <c r="S569" s="165" t="s">
        <v>12054</v>
      </c>
      <c r="T569" s="165" t="s">
        <v>13018</v>
      </c>
      <c r="U569" s="185"/>
      <c r="V569" s="209">
        <v>349</v>
      </c>
      <c r="X569" s="210">
        <v>0</v>
      </c>
      <c r="AB569" s="211" t="s">
        <v>16237</v>
      </c>
    </row>
    <row r="570" spans="1:28" s="210" customFormat="1" ht="189">
      <c r="A570" s="294" t="s">
        <v>1358</v>
      </c>
      <c r="B570" s="166" t="s">
        <v>1090</v>
      </c>
      <c r="C570" s="170" t="s">
        <v>14911</v>
      </c>
      <c r="D570" s="213"/>
      <c r="E570" s="166" t="s">
        <v>1058</v>
      </c>
      <c r="F570" s="166" t="s">
        <v>1358</v>
      </c>
      <c r="G570" s="166" t="s">
        <v>12764</v>
      </c>
      <c r="H570" s="167">
        <v>0</v>
      </c>
      <c r="I570" s="168" t="s">
        <v>1693</v>
      </c>
      <c r="J570" s="168" t="s">
        <v>13121</v>
      </c>
      <c r="K570" s="207"/>
      <c r="L570" s="207"/>
      <c r="M570" s="207"/>
      <c r="N570" s="207"/>
      <c r="O570" s="207"/>
      <c r="P570" s="169"/>
      <c r="Q570" s="208"/>
      <c r="R570" s="166" t="s">
        <v>14911</v>
      </c>
      <c r="S570" s="165" t="s">
        <v>12054</v>
      </c>
      <c r="T570" s="165" t="s">
        <v>13022</v>
      </c>
      <c r="U570" s="185"/>
      <c r="V570" s="209">
        <v>589</v>
      </c>
      <c r="X570" s="210">
        <v>0</v>
      </c>
      <c r="AB570" s="211" t="s">
        <v>16238</v>
      </c>
    </row>
    <row r="571" spans="1:28" s="210" customFormat="1" ht="81">
      <c r="A571" s="294" t="s">
        <v>1340</v>
      </c>
      <c r="B571" s="166" t="s">
        <v>1087</v>
      </c>
      <c r="C571" s="170" t="s">
        <v>1339</v>
      </c>
      <c r="D571" s="213"/>
      <c r="E571" s="166" t="s">
        <v>855</v>
      </c>
      <c r="F571" s="166" t="s">
        <v>1340</v>
      </c>
      <c r="G571" s="166" t="s">
        <v>12764</v>
      </c>
      <c r="H571" s="167">
        <v>0</v>
      </c>
      <c r="I571" s="168" t="s">
        <v>1627</v>
      </c>
      <c r="J571" s="168" t="s">
        <v>1628</v>
      </c>
      <c r="K571" s="207"/>
      <c r="L571" s="207"/>
      <c r="M571" s="207"/>
      <c r="N571" s="207"/>
      <c r="O571" s="207"/>
      <c r="P571" s="169"/>
      <c r="Q571" s="208"/>
      <c r="R571" s="166" t="s">
        <v>1339</v>
      </c>
      <c r="S571" s="165" t="s">
        <v>12254</v>
      </c>
      <c r="T571" s="165" t="s">
        <v>11930</v>
      </c>
      <c r="U571" s="185"/>
      <c r="V571" s="209">
        <v>84</v>
      </c>
      <c r="X571" s="210">
        <v>0</v>
      </c>
      <c r="AB571" s="211" t="s">
        <v>16239</v>
      </c>
    </row>
    <row r="572" spans="1:28" s="210" customFormat="1" ht="67.5">
      <c r="A572" s="294" t="s">
        <v>1347</v>
      </c>
      <c r="B572" s="166" t="s">
        <v>1087</v>
      </c>
      <c r="C572" s="170" t="s">
        <v>1346</v>
      </c>
      <c r="D572" s="213"/>
      <c r="E572" s="166" t="s">
        <v>2322</v>
      </c>
      <c r="F572" s="166" t="s">
        <v>1347</v>
      </c>
      <c r="G572" s="166" t="s">
        <v>12764</v>
      </c>
      <c r="H572" s="167">
        <v>0</v>
      </c>
      <c r="I572" s="168" t="s">
        <v>1629</v>
      </c>
      <c r="J572" s="168" t="s">
        <v>1630</v>
      </c>
      <c r="K572" s="207"/>
      <c r="L572" s="207"/>
      <c r="M572" s="207"/>
      <c r="N572" s="207"/>
      <c r="O572" s="207"/>
      <c r="P572" s="169"/>
      <c r="Q572" s="208"/>
      <c r="R572" s="166" t="s">
        <v>1346</v>
      </c>
      <c r="S572" s="165" t="s">
        <v>12233</v>
      </c>
      <c r="T572" s="165" t="s">
        <v>11072</v>
      </c>
      <c r="U572" s="185"/>
      <c r="V572" s="209">
        <v>264</v>
      </c>
      <c r="X572" s="210">
        <v>0</v>
      </c>
      <c r="AB572" s="211" t="s">
        <v>16240</v>
      </c>
    </row>
    <row r="573" spans="1:28" s="210" customFormat="1" ht="67.5">
      <c r="A573" s="294" t="s">
        <v>1354</v>
      </c>
      <c r="B573" s="166" t="s">
        <v>1088</v>
      </c>
      <c r="C573" s="170" t="s">
        <v>1353</v>
      </c>
      <c r="D573" s="213"/>
      <c r="E573" s="166" t="s">
        <v>841</v>
      </c>
      <c r="F573" s="166" t="s">
        <v>1354</v>
      </c>
      <c r="G573" s="166" t="s">
        <v>12764</v>
      </c>
      <c r="H573" s="167">
        <v>0</v>
      </c>
      <c r="I573" s="168" t="s">
        <v>12478</v>
      </c>
      <c r="J573" s="168" t="s">
        <v>9030</v>
      </c>
      <c r="K573" s="207"/>
      <c r="L573" s="207"/>
      <c r="M573" s="207"/>
      <c r="N573" s="207"/>
      <c r="O573" s="207"/>
      <c r="P573" s="169"/>
      <c r="Q573" s="208"/>
      <c r="R573" s="166" t="s">
        <v>1353</v>
      </c>
      <c r="S573" s="165" t="s">
        <v>12182</v>
      </c>
      <c r="T573" s="165" t="s">
        <v>9029</v>
      </c>
      <c r="U573" s="185"/>
      <c r="V573" s="209">
        <v>491</v>
      </c>
      <c r="X573" s="210">
        <v>0</v>
      </c>
      <c r="AB573" s="211" t="s">
        <v>16037</v>
      </c>
    </row>
    <row r="574" spans="1:28" s="210" customFormat="1" ht="67.5">
      <c r="A574" s="294" t="s">
        <v>13281</v>
      </c>
      <c r="B574" s="166" t="s">
        <v>1087</v>
      </c>
      <c r="C574" s="170" t="s">
        <v>13280</v>
      </c>
      <c r="D574" s="213"/>
      <c r="E574" s="166" t="s">
        <v>1058</v>
      </c>
      <c r="F574" s="166" t="s">
        <v>13281</v>
      </c>
      <c r="G574" s="166" t="s">
        <v>12764</v>
      </c>
      <c r="H574" s="167">
        <v>0</v>
      </c>
      <c r="I574" s="168" t="s">
        <v>1594</v>
      </c>
      <c r="J574" s="168" t="s">
        <v>13118</v>
      </c>
      <c r="K574" s="207"/>
      <c r="L574" s="207"/>
      <c r="M574" s="207"/>
      <c r="N574" s="207"/>
      <c r="O574" s="207"/>
      <c r="P574" s="169"/>
      <c r="Q574" s="208"/>
      <c r="R574" s="166" t="s">
        <v>13280</v>
      </c>
      <c r="S574" s="165" t="s">
        <v>12054</v>
      </c>
      <c r="T574" s="165" t="s">
        <v>13019</v>
      </c>
      <c r="U574" s="185"/>
      <c r="V574" s="209">
        <v>250</v>
      </c>
      <c r="X574" s="210">
        <v>0</v>
      </c>
      <c r="AB574" s="211" t="s">
        <v>16241</v>
      </c>
    </row>
    <row r="575" spans="1:28" s="210" customFormat="1" ht="94.5">
      <c r="A575" s="294" t="s">
        <v>14515</v>
      </c>
      <c r="B575" s="166" t="s">
        <v>1087</v>
      </c>
      <c r="C575" s="170" t="s">
        <v>14514</v>
      </c>
      <c r="D575" s="213"/>
      <c r="E575" s="166" t="s">
        <v>1058</v>
      </c>
      <c r="F575" s="166" t="s">
        <v>14515</v>
      </c>
      <c r="G575" s="166" t="s">
        <v>12764</v>
      </c>
      <c r="H575" s="167">
        <v>0</v>
      </c>
      <c r="I575" s="168" t="s">
        <v>14551</v>
      </c>
      <c r="J575" s="168" t="s">
        <v>13122</v>
      </c>
      <c r="K575" s="207"/>
      <c r="L575" s="207"/>
      <c r="M575" s="207"/>
      <c r="N575" s="207"/>
      <c r="O575" s="207"/>
      <c r="P575" s="169"/>
      <c r="Q575" s="208"/>
      <c r="R575" s="166" t="s">
        <v>14514</v>
      </c>
      <c r="S575" s="165" t="s">
        <v>12054</v>
      </c>
      <c r="T575" s="165" t="s">
        <v>13023</v>
      </c>
      <c r="U575" s="185"/>
      <c r="V575" s="209">
        <v>258</v>
      </c>
      <c r="X575" s="210">
        <v>0</v>
      </c>
      <c r="AB575" s="211" t="s">
        <v>16242</v>
      </c>
    </row>
    <row r="576" spans="1:28" s="210" customFormat="1" ht="54">
      <c r="A576" s="294" t="s">
        <v>1376</v>
      </c>
      <c r="B576" s="166" t="s">
        <v>1089</v>
      </c>
      <c r="C576" s="170" t="s">
        <v>14523</v>
      </c>
      <c r="D576" s="213"/>
      <c r="E576" s="166" t="s">
        <v>1071</v>
      </c>
      <c r="F576" s="166" t="s">
        <v>1376</v>
      </c>
      <c r="G576" s="166" t="s">
        <v>12764</v>
      </c>
      <c r="H576" s="167">
        <v>0</v>
      </c>
      <c r="I576" s="168" t="s">
        <v>1666</v>
      </c>
      <c r="J576" s="168" t="s">
        <v>1667</v>
      </c>
      <c r="K576" s="207"/>
      <c r="L576" s="207"/>
      <c r="M576" s="207"/>
      <c r="N576" s="207"/>
      <c r="O576" s="207"/>
      <c r="P576" s="169"/>
      <c r="Q576" s="208"/>
      <c r="R576" s="166" t="s">
        <v>14523</v>
      </c>
      <c r="S576" s="165" t="s">
        <v>12163</v>
      </c>
      <c r="T576" s="165" t="s">
        <v>8306</v>
      </c>
      <c r="U576" s="185"/>
      <c r="V576" s="209">
        <v>358</v>
      </c>
      <c r="X576" s="210">
        <v>0</v>
      </c>
      <c r="AB576" s="211" t="s">
        <v>16243</v>
      </c>
    </row>
    <row r="577" spans="1:28" s="210" customFormat="1" ht="67.5">
      <c r="A577" s="294" t="s">
        <v>1378</v>
      </c>
      <c r="B577" s="166" t="s">
        <v>1090</v>
      </c>
      <c r="C577" s="170" t="s">
        <v>2425</v>
      </c>
      <c r="D577" s="213"/>
      <c r="E577" s="166" t="s">
        <v>1059</v>
      </c>
      <c r="F577" s="166" t="s">
        <v>1378</v>
      </c>
      <c r="G577" s="166" t="s">
        <v>12764</v>
      </c>
      <c r="H577" s="167">
        <v>0</v>
      </c>
      <c r="I577" s="168" t="s">
        <v>1670</v>
      </c>
      <c r="J577" s="168" t="s">
        <v>4121</v>
      </c>
      <c r="K577" s="207"/>
      <c r="L577" s="207"/>
      <c r="M577" s="207"/>
      <c r="N577" s="207"/>
      <c r="O577" s="207"/>
      <c r="P577" s="169"/>
      <c r="Q577" s="208"/>
      <c r="R577" s="166" t="s">
        <v>2425</v>
      </c>
      <c r="S577" s="165" t="s">
        <v>12063</v>
      </c>
      <c r="T577" s="165" t="s">
        <v>4120</v>
      </c>
      <c r="U577" s="185"/>
      <c r="V577" s="209">
        <v>582</v>
      </c>
      <c r="X577" s="210">
        <v>0</v>
      </c>
      <c r="AB577" s="211" t="s">
        <v>16244</v>
      </c>
    </row>
    <row r="578" spans="1:28" s="210" customFormat="1" ht="81">
      <c r="A578" s="294" t="s">
        <v>1379</v>
      </c>
      <c r="B578" s="166" t="s">
        <v>1090</v>
      </c>
      <c r="C578" s="170" t="s">
        <v>14521</v>
      </c>
      <c r="D578" s="213"/>
      <c r="E578" s="166" t="s">
        <v>1059</v>
      </c>
      <c r="F578" s="166" t="s">
        <v>1379</v>
      </c>
      <c r="G578" s="166" t="s">
        <v>12764</v>
      </c>
      <c r="H578" s="167">
        <v>0</v>
      </c>
      <c r="I578" s="168" t="s">
        <v>1671</v>
      </c>
      <c r="J578" s="168" t="s">
        <v>1499</v>
      </c>
      <c r="K578" s="207"/>
      <c r="L578" s="207"/>
      <c r="M578" s="207"/>
      <c r="N578" s="207"/>
      <c r="O578" s="207"/>
      <c r="P578" s="169"/>
      <c r="Q578" s="208"/>
      <c r="R578" s="166" t="s">
        <v>14521</v>
      </c>
      <c r="S578" s="165" t="s">
        <v>12063</v>
      </c>
      <c r="T578" s="165" t="s">
        <v>4109</v>
      </c>
      <c r="U578" s="185"/>
      <c r="V578" s="209">
        <v>626</v>
      </c>
      <c r="X578" s="210">
        <v>0</v>
      </c>
      <c r="AB578" s="211" t="s">
        <v>16245</v>
      </c>
    </row>
    <row r="579" spans="1:28" s="210" customFormat="1" ht="81">
      <c r="A579" s="294" t="s">
        <v>1382</v>
      </c>
      <c r="B579" s="166" t="s">
        <v>1090</v>
      </c>
      <c r="C579" s="170" t="s">
        <v>14542</v>
      </c>
      <c r="D579" s="213"/>
      <c r="E579" s="166" t="s">
        <v>852</v>
      </c>
      <c r="F579" s="166" t="s">
        <v>1382</v>
      </c>
      <c r="G579" s="166" t="s">
        <v>12764</v>
      </c>
      <c r="H579" s="167">
        <v>0</v>
      </c>
      <c r="I579" s="168" t="s">
        <v>1749</v>
      </c>
      <c r="J579" s="168" t="s">
        <v>11692</v>
      </c>
      <c r="K579" s="207"/>
      <c r="L579" s="207"/>
      <c r="M579" s="207"/>
      <c r="N579" s="207"/>
      <c r="O579" s="207"/>
      <c r="P579" s="169"/>
      <c r="Q579" s="208"/>
      <c r="R579" s="166" t="s">
        <v>14542</v>
      </c>
      <c r="S579" s="165" t="s">
        <v>12246</v>
      </c>
      <c r="T579" s="165" t="s">
        <v>11691</v>
      </c>
      <c r="U579" s="185"/>
      <c r="V579" s="209">
        <v>611</v>
      </c>
      <c r="X579" s="210">
        <v>0</v>
      </c>
      <c r="AB579" s="211" t="s">
        <v>16246</v>
      </c>
    </row>
    <row r="580" spans="1:28" s="210" customFormat="1" ht="54">
      <c r="A580" s="294" t="s">
        <v>1368</v>
      </c>
      <c r="B580" s="166" t="s">
        <v>1089</v>
      </c>
      <c r="C580" s="170" t="s">
        <v>14519</v>
      </c>
      <c r="D580" s="213"/>
      <c r="E580" s="166" t="s">
        <v>848</v>
      </c>
      <c r="F580" s="166" t="s">
        <v>1368</v>
      </c>
      <c r="G580" s="166" t="s">
        <v>12764</v>
      </c>
      <c r="H580" s="167">
        <v>0</v>
      </c>
      <c r="I580" s="168" t="s">
        <v>1668</v>
      </c>
      <c r="J580" s="168" t="s">
        <v>1669</v>
      </c>
      <c r="K580" s="207"/>
      <c r="L580" s="207"/>
      <c r="M580" s="207"/>
      <c r="N580" s="207"/>
      <c r="O580" s="207"/>
      <c r="P580" s="169"/>
      <c r="Q580" s="208"/>
      <c r="R580" s="166" t="s">
        <v>14519</v>
      </c>
      <c r="S580" s="165" t="s">
        <v>12223</v>
      </c>
      <c r="T580" s="165" t="s">
        <v>10636</v>
      </c>
      <c r="U580" s="185"/>
      <c r="V580" s="209">
        <v>384</v>
      </c>
      <c r="X580" s="210">
        <v>0</v>
      </c>
      <c r="AB580" s="211" t="s">
        <v>16247</v>
      </c>
    </row>
    <row r="581" spans="1:28" s="210" customFormat="1" ht="54">
      <c r="A581" s="294" t="s">
        <v>1369</v>
      </c>
      <c r="B581" s="166" t="s">
        <v>1089</v>
      </c>
      <c r="C581" s="170" t="s">
        <v>14522</v>
      </c>
      <c r="D581" s="213"/>
      <c r="E581" s="166" t="s">
        <v>1059</v>
      </c>
      <c r="F581" s="166" t="s">
        <v>1369</v>
      </c>
      <c r="G581" s="166" t="s">
        <v>12764</v>
      </c>
      <c r="H581" s="167">
        <v>0</v>
      </c>
      <c r="I581" s="168" t="s">
        <v>1670</v>
      </c>
      <c r="J581" s="168" t="s">
        <v>4121</v>
      </c>
      <c r="K581" s="207"/>
      <c r="L581" s="207"/>
      <c r="M581" s="207"/>
      <c r="N581" s="207"/>
      <c r="O581" s="207"/>
      <c r="P581" s="169"/>
      <c r="Q581" s="208"/>
      <c r="R581" s="166" t="s">
        <v>14522</v>
      </c>
      <c r="S581" s="165" t="s">
        <v>12063</v>
      </c>
      <c r="T581" s="165" t="s">
        <v>4120</v>
      </c>
      <c r="U581" s="185"/>
      <c r="V581" s="209">
        <v>385</v>
      </c>
      <c r="X581" s="210">
        <v>0</v>
      </c>
      <c r="AB581" s="211" t="s">
        <v>16248</v>
      </c>
    </row>
    <row r="582" spans="1:28" s="210" customFormat="1" ht="67.5">
      <c r="A582" s="294" t="s">
        <v>1371</v>
      </c>
      <c r="B582" s="166" t="s">
        <v>1089</v>
      </c>
      <c r="C582" s="170" t="s">
        <v>14895</v>
      </c>
      <c r="D582" s="213"/>
      <c r="E582" s="166" t="s">
        <v>2323</v>
      </c>
      <c r="F582" s="166" t="s">
        <v>1371</v>
      </c>
      <c r="G582" s="166" t="s">
        <v>12764</v>
      </c>
      <c r="H582" s="167">
        <v>0</v>
      </c>
      <c r="I582" s="168" t="s">
        <v>1672</v>
      </c>
      <c r="J582" s="168" t="s">
        <v>1566</v>
      </c>
      <c r="K582" s="207"/>
      <c r="L582" s="207"/>
      <c r="M582" s="207"/>
      <c r="N582" s="207"/>
      <c r="O582" s="207"/>
      <c r="P582" s="169"/>
      <c r="Q582" s="208"/>
      <c r="R582" s="166" t="s">
        <v>14895</v>
      </c>
      <c r="S582" s="165" t="s">
        <v>12238</v>
      </c>
      <c r="T582" s="165" t="s">
        <v>11465</v>
      </c>
      <c r="U582" s="185"/>
      <c r="V582" s="209">
        <v>360</v>
      </c>
      <c r="X582" s="210">
        <v>0</v>
      </c>
      <c r="AB582" s="211" t="s">
        <v>16249</v>
      </c>
    </row>
    <row r="583" spans="1:28" s="210" customFormat="1" ht="67.5">
      <c r="A583" s="294" t="s">
        <v>1373</v>
      </c>
      <c r="B583" s="166" t="s">
        <v>1089</v>
      </c>
      <c r="C583" s="170" t="s">
        <v>14520</v>
      </c>
      <c r="D583" s="213"/>
      <c r="E583" s="166" t="s">
        <v>1066</v>
      </c>
      <c r="F583" s="166" t="s">
        <v>1373</v>
      </c>
      <c r="G583" s="166" t="s">
        <v>12764</v>
      </c>
      <c r="H583" s="167">
        <v>0</v>
      </c>
      <c r="I583" s="168" t="s">
        <v>15175</v>
      </c>
      <c r="J583" s="168" t="s">
        <v>1673</v>
      </c>
      <c r="K583" s="207"/>
      <c r="L583" s="207"/>
      <c r="M583" s="207"/>
      <c r="N583" s="207"/>
      <c r="O583" s="207"/>
      <c r="P583" s="169"/>
      <c r="Q583" s="208"/>
      <c r="R583" s="166" t="s">
        <v>14520</v>
      </c>
      <c r="S583" s="165" t="s">
        <v>12120</v>
      </c>
      <c r="T583" s="165" t="s">
        <v>6519</v>
      </c>
      <c r="U583" s="185"/>
      <c r="V583" s="209">
        <v>386</v>
      </c>
      <c r="X583" s="210">
        <v>0</v>
      </c>
      <c r="AB583" s="211" t="s">
        <v>16250</v>
      </c>
    </row>
    <row r="584" spans="1:28" s="210" customFormat="1" ht="81">
      <c r="A584" s="294" t="s">
        <v>1374</v>
      </c>
      <c r="B584" s="166" t="s">
        <v>1089</v>
      </c>
      <c r="C584" s="170" t="s">
        <v>14521</v>
      </c>
      <c r="D584" s="213"/>
      <c r="E584" s="166" t="s">
        <v>1059</v>
      </c>
      <c r="F584" s="166" t="s">
        <v>1374</v>
      </c>
      <c r="G584" s="166" t="s">
        <v>12764</v>
      </c>
      <c r="H584" s="167">
        <v>0</v>
      </c>
      <c r="I584" s="168" t="s">
        <v>1671</v>
      </c>
      <c r="J584" s="168" t="s">
        <v>1499</v>
      </c>
      <c r="K584" s="207"/>
      <c r="L584" s="207"/>
      <c r="M584" s="207"/>
      <c r="N584" s="207"/>
      <c r="O584" s="207"/>
      <c r="P584" s="169"/>
      <c r="Q584" s="208"/>
      <c r="R584" s="166" t="s">
        <v>14521</v>
      </c>
      <c r="S584" s="165" t="s">
        <v>12063</v>
      </c>
      <c r="T584" s="165" t="s">
        <v>4109</v>
      </c>
      <c r="U584" s="185"/>
      <c r="V584" s="209">
        <v>387</v>
      </c>
      <c r="X584" s="210">
        <v>0</v>
      </c>
      <c r="AB584" s="211" t="s">
        <v>16251</v>
      </c>
    </row>
    <row r="585" spans="1:28" s="210" customFormat="1" ht="108">
      <c r="A585" s="294" t="s">
        <v>1381</v>
      </c>
      <c r="B585" s="166" t="s">
        <v>1090</v>
      </c>
      <c r="C585" s="170" t="s">
        <v>1380</v>
      </c>
      <c r="D585" s="213"/>
      <c r="E585" s="166" t="s">
        <v>1058</v>
      </c>
      <c r="F585" s="166" t="s">
        <v>1381</v>
      </c>
      <c r="G585" s="166" t="s">
        <v>12764</v>
      </c>
      <c r="H585" s="167">
        <v>0</v>
      </c>
      <c r="I585" s="168" t="s">
        <v>1692</v>
      </c>
      <c r="J585" s="168" t="s">
        <v>13117</v>
      </c>
      <c r="K585" s="207"/>
      <c r="L585" s="207"/>
      <c r="M585" s="207"/>
      <c r="N585" s="207"/>
      <c r="O585" s="207"/>
      <c r="P585" s="169"/>
      <c r="Q585" s="208"/>
      <c r="R585" s="166" t="s">
        <v>1380</v>
      </c>
      <c r="S585" s="165" t="s">
        <v>12054</v>
      </c>
      <c r="T585" s="165" t="s">
        <v>13018</v>
      </c>
      <c r="U585" s="185"/>
      <c r="V585" s="209">
        <v>592</v>
      </c>
      <c r="X585" s="210">
        <v>0</v>
      </c>
      <c r="AB585" s="211" t="s">
        <v>16252</v>
      </c>
    </row>
    <row r="586" spans="1:28" s="210" customFormat="1" ht="81">
      <c r="A586" s="294" t="s">
        <v>1366</v>
      </c>
      <c r="B586" s="166" t="s">
        <v>1089</v>
      </c>
      <c r="C586" s="170" t="s">
        <v>1365</v>
      </c>
      <c r="D586" s="213"/>
      <c r="E586" s="166" t="s">
        <v>2323</v>
      </c>
      <c r="F586" s="166" t="s">
        <v>1366</v>
      </c>
      <c r="G586" s="166" t="s">
        <v>12764</v>
      </c>
      <c r="H586" s="167">
        <v>0</v>
      </c>
      <c r="I586" s="168" t="s">
        <v>1674</v>
      </c>
      <c r="J586" s="168" t="s">
        <v>1660</v>
      </c>
      <c r="K586" s="207"/>
      <c r="L586" s="207"/>
      <c r="M586" s="207"/>
      <c r="N586" s="207"/>
      <c r="O586" s="207"/>
      <c r="P586" s="169"/>
      <c r="Q586" s="208"/>
      <c r="R586" s="166" t="s">
        <v>1365</v>
      </c>
      <c r="S586" s="165" t="s">
        <v>12238</v>
      </c>
      <c r="T586" s="165" t="s">
        <v>11494</v>
      </c>
      <c r="U586" s="185"/>
      <c r="V586" s="209">
        <v>340</v>
      </c>
      <c r="X586" s="210">
        <v>0</v>
      </c>
      <c r="AB586" s="211" t="s">
        <v>16253</v>
      </c>
    </row>
    <row r="587" spans="1:28" s="210" customFormat="1" ht="67.5">
      <c r="A587" s="294" t="s">
        <v>1364</v>
      </c>
      <c r="B587" s="166" t="s">
        <v>1089</v>
      </c>
      <c r="C587" s="170" t="s">
        <v>1363</v>
      </c>
      <c r="D587" s="213"/>
      <c r="E587" s="166" t="s">
        <v>1066</v>
      </c>
      <c r="F587" s="166" t="s">
        <v>1364</v>
      </c>
      <c r="G587" s="166" t="s">
        <v>12764</v>
      </c>
      <c r="H587" s="167">
        <v>0</v>
      </c>
      <c r="I587" s="168" t="s">
        <v>1675</v>
      </c>
      <c r="J587" s="168" t="s">
        <v>1509</v>
      </c>
      <c r="K587" s="207"/>
      <c r="L587" s="207"/>
      <c r="M587" s="207"/>
      <c r="N587" s="207"/>
      <c r="O587" s="207"/>
      <c r="P587" s="169"/>
      <c r="Q587" s="208"/>
      <c r="R587" s="166" t="s">
        <v>1363</v>
      </c>
      <c r="S587" s="165" t="s">
        <v>12120</v>
      </c>
      <c r="T587" s="165" t="s">
        <v>6526</v>
      </c>
      <c r="U587" s="185"/>
      <c r="V587" s="209">
        <v>339</v>
      </c>
      <c r="X587" s="210">
        <v>0</v>
      </c>
      <c r="AB587" s="211" t="s">
        <v>16254</v>
      </c>
    </row>
    <row r="588" spans="1:28" s="210" customFormat="1" ht="67.5">
      <c r="A588" s="294" t="s">
        <v>1632</v>
      </c>
      <c r="B588" s="166" t="s">
        <v>1087</v>
      </c>
      <c r="C588" s="170" t="s">
        <v>1631</v>
      </c>
      <c r="D588" s="213"/>
      <c r="E588" s="166" t="s">
        <v>1050</v>
      </c>
      <c r="F588" s="166" t="s">
        <v>1632</v>
      </c>
      <c r="G588" s="166" t="s">
        <v>12764</v>
      </c>
      <c r="H588" s="167">
        <v>0</v>
      </c>
      <c r="I588" s="168" t="s">
        <v>1633</v>
      </c>
      <c r="J588" s="168" t="s">
        <v>2461</v>
      </c>
      <c r="K588" s="207"/>
      <c r="L588" s="207"/>
      <c r="M588" s="207"/>
      <c r="N588" s="207"/>
      <c r="O588" s="207"/>
      <c r="P588" s="169"/>
      <c r="Q588" s="208"/>
      <c r="R588" s="166" t="s">
        <v>1631</v>
      </c>
      <c r="S588" s="165" t="s">
        <v>12007</v>
      </c>
      <c r="T588" s="165" t="s">
        <v>2460</v>
      </c>
      <c r="U588" s="185"/>
      <c r="V588" s="209">
        <v>16</v>
      </c>
      <c r="X588" s="210">
        <v>0</v>
      </c>
      <c r="AB588" s="211" t="s">
        <v>16255</v>
      </c>
    </row>
    <row r="589" spans="1:28" s="210" customFormat="1" ht="54">
      <c r="A589" s="294" t="s">
        <v>1635</v>
      </c>
      <c r="B589" s="166" t="s">
        <v>1087</v>
      </c>
      <c r="C589" s="170" t="s">
        <v>1634</v>
      </c>
      <c r="D589" s="213"/>
      <c r="E589" s="166" t="s">
        <v>1050</v>
      </c>
      <c r="F589" s="166" t="s">
        <v>1635</v>
      </c>
      <c r="G589" s="166" t="s">
        <v>12764</v>
      </c>
      <c r="H589" s="167">
        <v>0</v>
      </c>
      <c r="I589" s="168" t="s">
        <v>1633</v>
      </c>
      <c r="J589" s="168" t="s">
        <v>2461</v>
      </c>
      <c r="K589" s="207"/>
      <c r="L589" s="207"/>
      <c r="M589" s="207"/>
      <c r="N589" s="207"/>
      <c r="O589" s="207"/>
      <c r="P589" s="169"/>
      <c r="Q589" s="208"/>
      <c r="R589" s="166" t="s">
        <v>1634</v>
      </c>
      <c r="S589" s="165" t="s">
        <v>12007</v>
      </c>
      <c r="T589" s="165" t="s">
        <v>2460</v>
      </c>
      <c r="U589" s="185"/>
      <c r="V589" s="209">
        <v>82</v>
      </c>
      <c r="X589" s="210">
        <v>0</v>
      </c>
      <c r="AB589" s="211" t="s">
        <v>16256</v>
      </c>
    </row>
    <row r="590" spans="1:28" s="210" customFormat="1" ht="67.5">
      <c r="A590" s="294" t="s">
        <v>13278</v>
      </c>
      <c r="B590" s="166" t="s">
        <v>1087</v>
      </c>
      <c r="C590" s="170" t="s">
        <v>13277</v>
      </c>
      <c r="D590" s="213"/>
      <c r="E590" s="166" t="s">
        <v>1050</v>
      </c>
      <c r="F590" s="166" t="s">
        <v>13278</v>
      </c>
      <c r="G590" s="166" t="s">
        <v>12764</v>
      </c>
      <c r="H590" s="167">
        <v>0</v>
      </c>
      <c r="I590" s="168" t="s">
        <v>1633</v>
      </c>
      <c r="J590" s="168" t="s">
        <v>2461</v>
      </c>
      <c r="K590" s="207"/>
      <c r="L590" s="207"/>
      <c r="M590" s="207"/>
      <c r="N590" s="207"/>
      <c r="O590" s="207"/>
      <c r="P590" s="169"/>
      <c r="Q590" s="208"/>
      <c r="R590" s="166" t="s">
        <v>13277</v>
      </c>
      <c r="S590" s="165" t="s">
        <v>12007</v>
      </c>
      <c r="T590" s="165" t="s">
        <v>2460</v>
      </c>
      <c r="U590" s="185"/>
      <c r="V590" s="209">
        <v>122</v>
      </c>
      <c r="X590" s="210">
        <v>0</v>
      </c>
      <c r="AB590" s="211" t="s">
        <v>16257</v>
      </c>
    </row>
    <row r="591" spans="1:28" s="210" customFormat="1" ht="54">
      <c r="A591" s="294" t="s">
        <v>16258</v>
      </c>
      <c r="B591" s="166" t="s">
        <v>1087</v>
      </c>
      <c r="C591" s="170" t="s">
        <v>16259</v>
      </c>
      <c r="D591" s="213"/>
      <c r="E591" s="166" t="s">
        <v>1050</v>
      </c>
      <c r="F591" s="166" t="s">
        <v>16258</v>
      </c>
      <c r="G591" s="166" t="s">
        <v>12764</v>
      </c>
      <c r="H591" s="167">
        <v>0</v>
      </c>
      <c r="I591" s="168" t="s">
        <v>1633</v>
      </c>
      <c r="J591" s="168" t="s">
        <v>2461</v>
      </c>
      <c r="K591" s="207"/>
      <c r="L591" s="207"/>
      <c r="M591" s="207"/>
      <c r="N591" s="207"/>
      <c r="O591" s="207"/>
      <c r="P591" s="169"/>
      <c r="Q591" s="208"/>
      <c r="R591" s="166" t="s">
        <v>16259</v>
      </c>
      <c r="S591" s="165" t="s">
        <v>12007</v>
      </c>
      <c r="T591" s="165" t="s">
        <v>2460</v>
      </c>
      <c r="U591" s="185"/>
      <c r="V591" s="209">
        <v>139</v>
      </c>
      <c r="X591" s="210">
        <v>0</v>
      </c>
      <c r="AB591" s="211" t="s">
        <v>16260</v>
      </c>
    </row>
    <row r="592" spans="1:28" s="210" customFormat="1" ht="40.5">
      <c r="A592" s="294" t="s">
        <v>16261</v>
      </c>
      <c r="B592" s="166" t="s">
        <v>1087</v>
      </c>
      <c r="C592" s="170" t="s">
        <v>16262</v>
      </c>
      <c r="D592" s="213"/>
      <c r="E592" s="166" t="s">
        <v>845</v>
      </c>
      <c r="F592" s="166" t="s">
        <v>16261</v>
      </c>
      <c r="G592" s="166" t="s">
        <v>12764</v>
      </c>
      <c r="H592" s="167">
        <v>0</v>
      </c>
      <c r="I592" s="168" t="s">
        <v>1636</v>
      </c>
      <c r="J592" s="168" t="s">
        <v>1636</v>
      </c>
      <c r="K592" s="207"/>
      <c r="L592" s="207"/>
      <c r="M592" s="207"/>
      <c r="N592" s="207"/>
      <c r="O592" s="207"/>
      <c r="P592" s="169"/>
      <c r="Q592" s="208"/>
      <c r="R592" s="166" t="s">
        <v>16262</v>
      </c>
      <c r="S592" s="165" t="s">
        <v>12201</v>
      </c>
      <c r="T592" s="165" t="s">
        <v>9790</v>
      </c>
      <c r="U592" s="185"/>
      <c r="V592" s="209">
        <v>272</v>
      </c>
      <c r="X592" s="210">
        <v>0</v>
      </c>
      <c r="AB592" s="211" t="s">
        <v>16263</v>
      </c>
    </row>
    <row r="593" spans="1:28" s="210" customFormat="1" ht="202.5">
      <c r="A593" s="294" t="s">
        <v>1722</v>
      </c>
      <c r="B593" s="166" t="s">
        <v>1088</v>
      </c>
      <c r="C593" s="170" t="s">
        <v>1721</v>
      </c>
      <c r="D593" s="213"/>
      <c r="E593" s="166" t="s">
        <v>852</v>
      </c>
      <c r="F593" s="166" t="s">
        <v>1722</v>
      </c>
      <c r="G593" s="166" t="s">
        <v>12764</v>
      </c>
      <c r="H593" s="167">
        <v>0</v>
      </c>
      <c r="I593" s="168" t="s">
        <v>1723</v>
      </c>
      <c r="J593" s="168" t="s">
        <v>11735</v>
      </c>
      <c r="K593" s="207"/>
      <c r="L593" s="207"/>
      <c r="M593" s="207"/>
      <c r="N593" s="207"/>
      <c r="O593" s="207"/>
      <c r="P593" s="169"/>
      <c r="Q593" s="208"/>
      <c r="R593" s="166" t="s">
        <v>1721</v>
      </c>
      <c r="S593" s="165" t="s">
        <v>12246</v>
      </c>
      <c r="T593" s="165" t="s">
        <v>11734</v>
      </c>
      <c r="U593" s="185"/>
      <c r="V593" s="209">
        <v>427</v>
      </c>
      <c r="X593" s="210">
        <v>0</v>
      </c>
      <c r="AB593" s="211" t="s">
        <v>16264</v>
      </c>
    </row>
    <row r="594" spans="1:28" s="210" customFormat="1" ht="108">
      <c r="A594" s="294" t="s">
        <v>1725</v>
      </c>
      <c r="B594" s="166" t="s">
        <v>1088</v>
      </c>
      <c r="C594" s="170" t="s">
        <v>1724</v>
      </c>
      <c r="D594" s="213"/>
      <c r="E594" s="166" t="s">
        <v>852</v>
      </c>
      <c r="F594" s="166" t="s">
        <v>1725</v>
      </c>
      <c r="G594" s="166" t="s">
        <v>12764</v>
      </c>
      <c r="H594" s="167">
        <v>0</v>
      </c>
      <c r="I594" s="168" t="s">
        <v>1726</v>
      </c>
      <c r="J594" s="168" t="s">
        <v>11686</v>
      </c>
      <c r="K594" s="207"/>
      <c r="L594" s="207"/>
      <c r="M594" s="207"/>
      <c r="N594" s="207"/>
      <c r="O594" s="207"/>
      <c r="P594" s="169"/>
      <c r="Q594" s="208"/>
      <c r="R594" s="166" t="s">
        <v>1724</v>
      </c>
      <c r="S594" s="165" t="s">
        <v>12246</v>
      </c>
      <c r="T594" s="165" t="s">
        <v>11685</v>
      </c>
      <c r="U594" s="185"/>
      <c r="V594" s="209">
        <v>487</v>
      </c>
      <c r="X594" s="210">
        <v>0</v>
      </c>
      <c r="AB594" s="211" t="s">
        <v>16265</v>
      </c>
    </row>
    <row r="595" spans="1:28" s="210" customFormat="1" ht="121.5">
      <c r="A595" s="294" t="s">
        <v>16266</v>
      </c>
      <c r="B595" s="166" t="s">
        <v>1088</v>
      </c>
      <c r="C595" s="170" t="s">
        <v>16267</v>
      </c>
      <c r="D595" s="213"/>
      <c r="E595" s="166" t="s">
        <v>852</v>
      </c>
      <c r="F595" s="166" t="s">
        <v>16266</v>
      </c>
      <c r="G595" s="166" t="s">
        <v>12764</v>
      </c>
      <c r="H595" s="167">
        <v>0</v>
      </c>
      <c r="I595" s="168" t="s">
        <v>16268</v>
      </c>
      <c r="J595" s="168" t="s">
        <v>11714</v>
      </c>
      <c r="K595" s="207"/>
      <c r="L595" s="207"/>
      <c r="M595" s="207"/>
      <c r="N595" s="207"/>
      <c r="O595" s="207"/>
      <c r="P595" s="169"/>
      <c r="Q595" s="208"/>
      <c r="R595" s="166" t="s">
        <v>16267</v>
      </c>
      <c r="S595" s="165" t="s">
        <v>12246</v>
      </c>
      <c r="T595" s="165" t="s">
        <v>11713</v>
      </c>
      <c r="U595" s="185"/>
      <c r="V595" s="209">
        <v>527</v>
      </c>
      <c r="X595" s="210">
        <v>0</v>
      </c>
      <c r="AB595" s="211" t="s">
        <v>16269</v>
      </c>
    </row>
    <row r="596" spans="1:28" s="210" customFormat="1" ht="27">
      <c r="A596" s="294" t="s">
        <v>1637</v>
      </c>
      <c r="B596" s="166" t="s">
        <v>1087</v>
      </c>
      <c r="C596" s="170" t="s">
        <v>2121</v>
      </c>
      <c r="D596" s="213"/>
      <c r="E596" s="166" t="s">
        <v>1065</v>
      </c>
      <c r="F596" s="166" t="s">
        <v>1637</v>
      </c>
      <c r="G596" s="166" t="s">
        <v>12764</v>
      </c>
      <c r="H596" s="167">
        <v>0</v>
      </c>
      <c r="I596" s="168" t="s">
        <v>1638</v>
      </c>
      <c r="J596" s="168" t="s">
        <v>6296</v>
      </c>
      <c r="K596" s="207"/>
      <c r="L596" s="207"/>
      <c r="M596" s="207"/>
      <c r="N596" s="207"/>
      <c r="O596" s="207"/>
      <c r="P596" s="169"/>
      <c r="Q596" s="208"/>
      <c r="R596" s="166" t="s">
        <v>2121</v>
      </c>
      <c r="S596" s="165" t="s">
        <v>12116</v>
      </c>
      <c r="T596" s="165" t="s">
        <v>6295</v>
      </c>
      <c r="U596" s="185"/>
      <c r="V596" s="209">
        <v>278</v>
      </c>
      <c r="X596" s="210">
        <v>0</v>
      </c>
      <c r="AB596" s="211" t="s">
        <v>16270</v>
      </c>
    </row>
    <row r="597" spans="1:28" s="210" customFormat="1" ht="54">
      <c r="A597" s="294" t="s">
        <v>2212</v>
      </c>
      <c r="B597" s="166" t="s">
        <v>1087</v>
      </c>
      <c r="C597" s="170" t="s">
        <v>13279</v>
      </c>
      <c r="D597" s="213"/>
      <c r="E597" s="166" t="s">
        <v>1074</v>
      </c>
      <c r="F597" s="166" t="s">
        <v>2212</v>
      </c>
      <c r="G597" s="166" t="s">
        <v>12764</v>
      </c>
      <c r="H597" s="167">
        <v>0</v>
      </c>
      <c r="I597" s="168" t="s">
        <v>2241</v>
      </c>
      <c r="J597" s="168" t="s">
        <v>8529</v>
      </c>
      <c r="K597" s="207"/>
      <c r="L597" s="207"/>
      <c r="M597" s="207"/>
      <c r="N597" s="207"/>
      <c r="O597" s="207"/>
      <c r="P597" s="169"/>
      <c r="Q597" s="208"/>
      <c r="R597" s="166" t="s">
        <v>13279</v>
      </c>
      <c r="S597" s="165" t="s">
        <v>12172</v>
      </c>
      <c r="T597" s="165" t="s">
        <v>8528</v>
      </c>
      <c r="U597" s="185"/>
      <c r="V597" s="209">
        <v>228</v>
      </c>
      <c r="X597" s="210">
        <v>0</v>
      </c>
      <c r="AB597" s="211" t="s">
        <v>16271</v>
      </c>
    </row>
    <row r="598" spans="1:28" s="210" customFormat="1" ht="54">
      <c r="A598" s="294" t="s">
        <v>13276</v>
      </c>
      <c r="B598" s="166" t="s">
        <v>1087</v>
      </c>
      <c r="C598" s="170" t="s">
        <v>13275</v>
      </c>
      <c r="D598" s="213"/>
      <c r="E598" s="166" t="s">
        <v>1050</v>
      </c>
      <c r="F598" s="166" t="s">
        <v>13276</v>
      </c>
      <c r="G598" s="166" t="s">
        <v>12764</v>
      </c>
      <c r="H598" s="167">
        <v>0</v>
      </c>
      <c r="I598" s="168" t="s">
        <v>13309</v>
      </c>
      <c r="J598" s="168" t="s">
        <v>2459</v>
      </c>
      <c r="K598" s="207"/>
      <c r="L598" s="207"/>
      <c r="M598" s="207"/>
      <c r="N598" s="207"/>
      <c r="O598" s="207"/>
      <c r="P598" s="169"/>
      <c r="Q598" s="208"/>
      <c r="R598" s="166" t="s">
        <v>13275</v>
      </c>
      <c r="S598" s="165" t="s">
        <v>12007</v>
      </c>
      <c r="T598" s="165" t="s">
        <v>2458</v>
      </c>
      <c r="U598" s="185"/>
      <c r="V598" s="209">
        <v>86</v>
      </c>
      <c r="X598" s="210">
        <v>0</v>
      </c>
      <c r="AB598" s="211" t="s">
        <v>16272</v>
      </c>
    </row>
    <row r="599" spans="1:28" s="210" customFormat="1" ht="67.5">
      <c r="A599" s="294" t="s">
        <v>16273</v>
      </c>
      <c r="B599" s="166" t="s">
        <v>1087</v>
      </c>
      <c r="C599" s="170" t="s">
        <v>16274</v>
      </c>
      <c r="D599" s="213"/>
      <c r="E599" s="166" t="s">
        <v>1053</v>
      </c>
      <c r="F599" s="166" t="s">
        <v>16273</v>
      </c>
      <c r="G599" s="166" t="s">
        <v>12764</v>
      </c>
      <c r="H599" s="167">
        <v>0</v>
      </c>
      <c r="I599" s="168" t="s">
        <v>16275</v>
      </c>
      <c r="J599" s="168" t="s">
        <v>3031</v>
      </c>
      <c r="K599" s="207"/>
      <c r="L599" s="207"/>
      <c r="M599" s="207"/>
      <c r="N599" s="207"/>
      <c r="O599" s="207"/>
      <c r="P599" s="169"/>
      <c r="Q599" s="208"/>
      <c r="R599" s="166" t="s">
        <v>16274</v>
      </c>
      <c r="S599" s="165" t="s">
        <v>12026</v>
      </c>
      <c r="T599" s="165" t="s">
        <v>3030</v>
      </c>
      <c r="U599" s="185"/>
      <c r="V599" s="209">
        <v>120</v>
      </c>
      <c r="X599" s="210">
        <v>0</v>
      </c>
      <c r="AB599" s="211" t="s">
        <v>16276</v>
      </c>
    </row>
    <row r="600" spans="1:28" s="210" customFormat="1" ht="54">
      <c r="A600" s="294" t="s">
        <v>13347</v>
      </c>
      <c r="B600" s="166" t="s">
        <v>1087</v>
      </c>
      <c r="C600" s="170" t="s">
        <v>13332</v>
      </c>
      <c r="D600" s="213"/>
      <c r="E600" s="166" t="s">
        <v>1064</v>
      </c>
      <c r="F600" s="166" t="s">
        <v>13347</v>
      </c>
      <c r="G600" s="166" t="s">
        <v>12764</v>
      </c>
      <c r="H600" s="167">
        <v>0</v>
      </c>
      <c r="I600" s="168" t="s">
        <v>13355</v>
      </c>
      <c r="J600" s="168" t="s">
        <v>14845</v>
      </c>
      <c r="K600" s="207"/>
      <c r="L600" s="207"/>
      <c r="M600" s="207"/>
      <c r="N600" s="207"/>
      <c r="O600" s="207"/>
      <c r="P600" s="169"/>
      <c r="Q600" s="208"/>
      <c r="R600" s="166" t="s">
        <v>13332</v>
      </c>
      <c r="S600" s="165" t="s">
        <v>12111</v>
      </c>
      <c r="T600" s="165" t="s">
        <v>6018</v>
      </c>
      <c r="U600" s="185"/>
      <c r="V600" s="209">
        <v>259</v>
      </c>
      <c r="X600" s="210">
        <v>0</v>
      </c>
      <c r="AB600" s="211" t="s">
        <v>16277</v>
      </c>
    </row>
    <row r="601" spans="1:28" s="210" customFormat="1" ht="54">
      <c r="A601" s="294" t="s">
        <v>1751</v>
      </c>
      <c r="B601" s="166" t="s">
        <v>1090</v>
      </c>
      <c r="C601" s="170" t="s">
        <v>1750</v>
      </c>
      <c r="D601" s="213"/>
      <c r="E601" s="166" t="s">
        <v>2323</v>
      </c>
      <c r="F601" s="166" t="s">
        <v>1751</v>
      </c>
      <c r="G601" s="166" t="s">
        <v>12764</v>
      </c>
      <c r="H601" s="167">
        <v>0</v>
      </c>
      <c r="I601" s="168" t="s">
        <v>1752</v>
      </c>
      <c r="J601" s="168" t="s">
        <v>1560</v>
      </c>
      <c r="K601" s="207"/>
      <c r="L601" s="207"/>
      <c r="M601" s="207"/>
      <c r="N601" s="207"/>
      <c r="O601" s="207"/>
      <c r="P601" s="169"/>
      <c r="Q601" s="208"/>
      <c r="R601" s="166" t="s">
        <v>1750</v>
      </c>
      <c r="S601" s="165" t="s">
        <v>12238</v>
      </c>
      <c r="T601" s="165" t="s">
        <v>11444</v>
      </c>
      <c r="U601" s="185"/>
      <c r="V601" s="209">
        <v>616</v>
      </c>
      <c r="X601" s="210">
        <v>0</v>
      </c>
      <c r="AB601" s="211" t="s">
        <v>16278</v>
      </c>
    </row>
    <row r="602" spans="1:28" s="210" customFormat="1" ht="40.5">
      <c r="A602" s="294" t="s">
        <v>15179</v>
      </c>
      <c r="B602" s="166" t="s">
        <v>1088</v>
      </c>
      <c r="C602" s="170" t="s">
        <v>15178</v>
      </c>
      <c r="D602" s="213"/>
      <c r="E602" s="166" t="s">
        <v>1063</v>
      </c>
      <c r="F602" s="166" t="s">
        <v>15179</v>
      </c>
      <c r="G602" s="166" t="s">
        <v>12764</v>
      </c>
      <c r="H602" s="167">
        <v>0</v>
      </c>
      <c r="I602" s="168" t="s">
        <v>14554</v>
      </c>
      <c r="J602" s="168" t="s">
        <v>12398</v>
      </c>
      <c r="K602" s="207"/>
      <c r="L602" s="207"/>
      <c r="M602" s="207"/>
      <c r="N602" s="207"/>
      <c r="O602" s="207"/>
      <c r="P602" s="169"/>
      <c r="Q602" s="208"/>
      <c r="R602" s="166" t="s">
        <v>15178</v>
      </c>
      <c r="S602" s="165" t="s">
        <v>12107</v>
      </c>
      <c r="T602" s="165" t="s">
        <v>5882</v>
      </c>
      <c r="U602" s="185"/>
      <c r="V602" s="209">
        <v>507</v>
      </c>
      <c r="X602" s="210">
        <v>0</v>
      </c>
      <c r="AB602" s="211" t="s">
        <v>16039</v>
      </c>
    </row>
    <row r="603" spans="1:28" s="210" customFormat="1" ht="40.5">
      <c r="A603" s="294" t="s">
        <v>1639</v>
      </c>
      <c r="B603" s="166" t="s">
        <v>1087</v>
      </c>
      <c r="C603" s="170" t="s">
        <v>2199</v>
      </c>
      <c r="D603" s="213"/>
      <c r="E603" s="166" t="s">
        <v>1069</v>
      </c>
      <c r="F603" s="166" t="s">
        <v>1639</v>
      </c>
      <c r="G603" s="166" t="s">
        <v>12764</v>
      </c>
      <c r="H603" s="167">
        <v>0</v>
      </c>
      <c r="I603" s="168" t="s">
        <v>15163</v>
      </c>
      <c r="J603" s="168" t="s">
        <v>12422</v>
      </c>
      <c r="K603" s="207"/>
      <c r="L603" s="207"/>
      <c r="M603" s="207"/>
      <c r="N603" s="207"/>
      <c r="O603" s="207"/>
      <c r="P603" s="169"/>
      <c r="Q603" s="208"/>
      <c r="R603" s="166" t="s">
        <v>2199</v>
      </c>
      <c r="S603" s="165" t="s">
        <v>12128</v>
      </c>
      <c r="T603" s="165" t="s">
        <v>6830</v>
      </c>
      <c r="U603" s="185"/>
      <c r="V603" s="209">
        <v>150</v>
      </c>
      <c r="X603" s="210">
        <v>0</v>
      </c>
      <c r="AB603" s="211" t="s">
        <v>16279</v>
      </c>
    </row>
    <row r="604" spans="1:28" s="210" customFormat="1" ht="40.5">
      <c r="A604" s="294" t="s">
        <v>2399</v>
      </c>
      <c r="B604" s="166" t="s">
        <v>1087</v>
      </c>
      <c r="C604" s="170" t="s">
        <v>2398</v>
      </c>
      <c r="D604" s="213"/>
      <c r="E604" s="166" t="s">
        <v>1054</v>
      </c>
      <c r="F604" s="166" t="s">
        <v>2399</v>
      </c>
      <c r="G604" s="166" t="s">
        <v>12764</v>
      </c>
      <c r="H604" s="167">
        <v>0</v>
      </c>
      <c r="I604" s="168" t="s">
        <v>2400</v>
      </c>
      <c r="J604" s="168" t="s">
        <v>1610</v>
      </c>
      <c r="K604" s="207"/>
      <c r="L604" s="207"/>
      <c r="M604" s="207"/>
      <c r="N604" s="207"/>
      <c r="O604" s="207"/>
      <c r="P604" s="169"/>
      <c r="Q604" s="208"/>
      <c r="R604" s="166" t="s">
        <v>2398</v>
      </c>
      <c r="S604" s="165" t="s">
        <v>12037</v>
      </c>
      <c r="T604" s="165" t="s">
        <v>3340</v>
      </c>
      <c r="U604" s="185"/>
      <c r="V604" s="209">
        <v>168</v>
      </c>
      <c r="X604" s="210">
        <v>0</v>
      </c>
      <c r="AB604" s="211" t="s">
        <v>16280</v>
      </c>
    </row>
    <row r="605" spans="1:28" s="210" customFormat="1" ht="40.5">
      <c r="A605" s="294" t="s">
        <v>2221</v>
      </c>
      <c r="B605" s="166" t="s">
        <v>1087</v>
      </c>
      <c r="C605" s="170" t="s">
        <v>2220</v>
      </c>
      <c r="D605" s="213"/>
      <c r="E605" s="166" t="s">
        <v>1067</v>
      </c>
      <c r="F605" s="166" t="s">
        <v>2221</v>
      </c>
      <c r="G605" s="166" t="s">
        <v>12764</v>
      </c>
      <c r="H605" s="167">
        <v>0</v>
      </c>
      <c r="I605" s="168" t="s">
        <v>2222</v>
      </c>
      <c r="J605" s="168" t="s">
        <v>2223</v>
      </c>
      <c r="K605" s="207"/>
      <c r="L605" s="207"/>
      <c r="M605" s="207"/>
      <c r="N605" s="207"/>
      <c r="O605" s="207"/>
      <c r="P605" s="169"/>
      <c r="Q605" s="208"/>
      <c r="R605" s="166" t="s">
        <v>2220</v>
      </c>
      <c r="S605" s="165" t="s">
        <v>12131</v>
      </c>
      <c r="T605" s="165" t="s">
        <v>16281</v>
      </c>
      <c r="U605" s="185"/>
      <c r="V605" s="209">
        <v>297</v>
      </c>
      <c r="X605" s="210">
        <v>0</v>
      </c>
      <c r="AB605" s="211" t="s">
        <v>16282</v>
      </c>
    </row>
    <row r="606" spans="1:28" s="210" customFormat="1" ht="94.5">
      <c r="A606" s="294" t="s">
        <v>13299</v>
      </c>
      <c r="B606" s="166" t="s">
        <v>1090</v>
      </c>
      <c r="C606" s="170" t="s">
        <v>14539</v>
      </c>
      <c r="D606" s="213"/>
      <c r="E606" s="166" t="s">
        <v>1058</v>
      </c>
      <c r="F606" s="166" t="s">
        <v>13299</v>
      </c>
      <c r="G606" s="166" t="s">
        <v>12764</v>
      </c>
      <c r="H606" s="167">
        <v>0</v>
      </c>
      <c r="I606" s="168" t="s">
        <v>1558</v>
      </c>
      <c r="J606" s="168" t="s">
        <v>13119</v>
      </c>
      <c r="K606" s="207"/>
      <c r="L606" s="207"/>
      <c r="M606" s="207"/>
      <c r="N606" s="207"/>
      <c r="O606" s="207"/>
      <c r="P606" s="169"/>
      <c r="Q606" s="208"/>
      <c r="R606" s="166" t="s">
        <v>14539</v>
      </c>
      <c r="S606" s="165" t="s">
        <v>12054</v>
      </c>
      <c r="T606" s="165" t="s">
        <v>13020</v>
      </c>
      <c r="U606" s="185"/>
      <c r="V606" s="209">
        <v>567</v>
      </c>
      <c r="X606" s="210">
        <v>0</v>
      </c>
      <c r="AB606" s="211" t="s">
        <v>16283</v>
      </c>
    </row>
    <row r="607" spans="1:28" s="210" customFormat="1" ht="54">
      <c r="A607" s="294" t="s">
        <v>1754</v>
      </c>
      <c r="B607" s="166" t="s">
        <v>1090</v>
      </c>
      <c r="C607" s="170" t="s">
        <v>1753</v>
      </c>
      <c r="D607" s="213"/>
      <c r="E607" s="166" t="s">
        <v>843</v>
      </c>
      <c r="F607" s="166" t="s">
        <v>1754</v>
      </c>
      <c r="G607" s="166" t="s">
        <v>12764</v>
      </c>
      <c r="H607" s="167">
        <v>0</v>
      </c>
      <c r="I607" s="168" t="s">
        <v>1755</v>
      </c>
      <c r="J607" s="168" t="s">
        <v>9603</v>
      </c>
      <c r="K607" s="207"/>
      <c r="L607" s="207"/>
      <c r="M607" s="207"/>
      <c r="N607" s="207"/>
      <c r="O607" s="207"/>
      <c r="P607" s="169"/>
      <c r="Q607" s="208"/>
      <c r="R607" s="166" t="s">
        <v>1753</v>
      </c>
      <c r="S607" s="165" t="s">
        <v>12196</v>
      </c>
      <c r="T607" s="165" t="s">
        <v>9602</v>
      </c>
      <c r="U607" s="185"/>
      <c r="V607" s="209">
        <v>590</v>
      </c>
      <c r="X607" s="210">
        <v>0</v>
      </c>
      <c r="AB607" s="211" t="s">
        <v>16284</v>
      </c>
    </row>
    <row r="608" spans="1:28" s="210" customFormat="1" ht="54">
      <c r="A608" s="294" t="s">
        <v>14870</v>
      </c>
      <c r="B608" s="166" t="s">
        <v>1088</v>
      </c>
      <c r="C608" s="170" t="s">
        <v>14869</v>
      </c>
      <c r="D608" s="213"/>
      <c r="E608" s="166" t="s">
        <v>1063</v>
      </c>
      <c r="F608" s="166" t="s">
        <v>14870</v>
      </c>
      <c r="G608" s="166" t="s">
        <v>12764</v>
      </c>
      <c r="H608" s="167">
        <v>0</v>
      </c>
      <c r="I608" s="168" t="s">
        <v>14871</v>
      </c>
      <c r="J608" s="168" t="s">
        <v>1707</v>
      </c>
      <c r="K608" s="207"/>
      <c r="L608" s="207"/>
      <c r="M608" s="207"/>
      <c r="N608" s="207"/>
      <c r="O608" s="207"/>
      <c r="P608" s="169"/>
      <c r="Q608" s="208"/>
      <c r="R608" s="166" t="s">
        <v>14869</v>
      </c>
      <c r="S608" s="165" t="s">
        <v>12107</v>
      </c>
      <c r="T608" s="165" t="s">
        <v>5893</v>
      </c>
      <c r="U608" s="185"/>
      <c r="V608" s="209">
        <v>501</v>
      </c>
      <c r="X608" s="210">
        <v>0</v>
      </c>
      <c r="AB608" s="211" t="s">
        <v>16040</v>
      </c>
    </row>
    <row r="609" spans="1:28" s="210" customFormat="1" ht="121.5">
      <c r="A609" s="294" t="s">
        <v>2047</v>
      </c>
      <c r="B609" s="166" t="s">
        <v>1088</v>
      </c>
      <c r="C609" s="170" t="s">
        <v>2046</v>
      </c>
      <c r="D609" s="213"/>
      <c r="E609" s="166" t="s">
        <v>852</v>
      </c>
      <c r="F609" s="166" t="s">
        <v>2047</v>
      </c>
      <c r="G609" s="166" t="s">
        <v>12764</v>
      </c>
      <c r="H609" s="167">
        <v>0</v>
      </c>
      <c r="I609" s="168" t="s">
        <v>1726</v>
      </c>
      <c r="J609" s="168" t="s">
        <v>11686</v>
      </c>
      <c r="K609" s="207"/>
      <c r="L609" s="207"/>
      <c r="M609" s="207"/>
      <c r="N609" s="207"/>
      <c r="O609" s="207"/>
      <c r="P609" s="169"/>
      <c r="Q609" s="208"/>
      <c r="R609" s="166" t="s">
        <v>2046</v>
      </c>
      <c r="S609" s="165" t="s">
        <v>12246</v>
      </c>
      <c r="T609" s="165" t="s">
        <v>11685</v>
      </c>
      <c r="U609" s="185"/>
      <c r="V609" s="209">
        <v>403</v>
      </c>
      <c r="X609" s="210">
        <v>0</v>
      </c>
      <c r="AB609" s="211" t="s">
        <v>16285</v>
      </c>
    </row>
    <row r="610" spans="1:28" s="210" customFormat="1" ht="81">
      <c r="A610" s="294" t="s">
        <v>1727</v>
      </c>
      <c r="B610" s="166" t="s">
        <v>1088</v>
      </c>
      <c r="C610" s="170" t="s">
        <v>11985</v>
      </c>
      <c r="D610" s="213"/>
      <c r="E610" s="166" t="s">
        <v>1054</v>
      </c>
      <c r="F610" s="166" t="s">
        <v>1727</v>
      </c>
      <c r="G610" s="166" t="s">
        <v>12764</v>
      </c>
      <c r="H610" s="167">
        <v>0</v>
      </c>
      <c r="I610" s="168" t="s">
        <v>1644</v>
      </c>
      <c r="J610" s="168" t="s">
        <v>1678</v>
      </c>
      <c r="K610" s="207"/>
      <c r="L610" s="207"/>
      <c r="M610" s="207"/>
      <c r="N610" s="207"/>
      <c r="O610" s="207"/>
      <c r="P610" s="169"/>
      <c r="Q610" s="208"/>
      <c r="R610" s="166" t="s">
        <v>11985</v>
      </c>
      <c r="S610" s="165" t="s">
        <v>12037</v>
      </c>
      <c r="T610" s="165" t="s">
        <v>3312</v>
      </c>
      <c r="U610" s="185"/>
      <c r="V610" s="209">
        <v>512</v>
      </c>
      <c r="X610" s="210">
        <v>0</v>
      </c>
      <c r="AB610" s="211" t="s">
        <v>16286</v>
      </c>
    </row>
    <row r="611" spans="1:28" s="210" customFormat="1" ht="81">
      <c r="A611" s="294" t="s">
        <v>1677</v>
      </c>
      <c r="B611" s="166" t="s">
        <v>1089</v>
      </c>
      <c r="C611" s="170" t="s">
        <v>11985</v>
      </c>
      <c r="D611" s="213"/>
      <c r="E611" s="166" t="s">
        <v>1054</v>
      </c>
      <c r="F611" s="166" t="s">
        <v>1677</v>
      </c>
      <c r="G611" s="166" t="s">
        <v>12764</v>
      </c>
      <c r="H611" s="167">
        <v>0</v>
      </c>
      <c r="I611" s="168" t="s">
        <v>1644</v>
      </c>
      <c r="J611" s="168" t="s">
        <v>1678</v>
      </c>
      <c r="K611" s="207"/>
      <c r="L611" s="207"/>
      <c r="M611" s="207"/>
      <c r="N611" s="207"/>
      <c r="O611" s="207"/>
      <c r="P611" s="169"/>
      <c r="Q611" s="208"/>
      <c r="R611" s="166" t="s">
        <v>11985</v>
      </c>
      <c r="S611" s="165" t="s">
        <v>12037</v>
      </c>
      <c r="T611" s="165" t="s">
        <v>3312</v>
      </c>
      <c r="U611" s="185"/>
      <c r="V611" s="209">
        <v>374</v>
      </c>
      <c r="X611" s="210">
        <v>0</v>
      </c>
      <c r="AB611" s="211" t="s">
        <v>16287</v>
      </c>
    </row>
    <row r="612" spans="1:28" s="210" customFormat="1" ht="67.5">
      <c r="A612" s="294" t="s">
        <v>2325</v>
      </c>
      <c r="B612" s="166" t="s">
        <v>1087</v>
      </c>
      <c r="C612" s="170" t="s">
        <v>2324</v>
      </c>
      <c r="D612" s="213"/>
      <c r="E612" s="166" t="s">
        <v>2323</v>
      </c>
      <c r="F612" s="166" t="s">
        <v>2325</v>
      </c>
      <c r="G612" s="166" t="s">
        <v>12764</v>
      </c>
      <c r="H612" s="167">
        <v>0</v>
      </c>
      <c r="I612" s="168" t="s">
        <v>2326</v>
      </c>
      <c r="J612" s="168" t="s">
        <v>1660</v>
      </c>
      <c r="K612" s="207"/>
      <c r="L612" s="207"/>
      <c r="M612" s="207"/>
      <c r="N612" s="207"/>
      <c r="O612" s="207"/>
      <c r="P612" s="169"/>
      <c r="Q612" s="208"/>
      <c r="R612" s="166" t="s">
        <v>2324</v>
      </c>
      <c r="S612" s="165" t="s">
        <v>12238</v>
      </c>
      <c r="T612" s="165" t="s">
        <v>11494</v>
      </c>
      <c r="U612" s="185"/>
      <c r="V612" s="209">
        <v>7</v>
      </c>
      <c r="X612" s="210">
        <v>0</v>
      </c>
      <c r="AB612" s="211" t="s">
        <v>16288</v>
      </c>
    </row>
    <row r="613" spans="1:28" s="210" customFormat="1" ht="81">
      <c r="A613" s="294" t="s">
        <v>2338</v>
      </c>
      <c r="B613" s="166" t="s">
        <v>1090</v>
      </c>
      <c r="C613" s="170" t="s">
        <v>2337</v>
      </c>
      <c r="D613" s="213"/>
      <c r="E613" s="166" t="s">
        <v>843</v>
      </c>
      <c r="F613" s="166" t="s">
        <v>2338</v>
      </c>
      <c r="G613" s="166" t="s">
        <v>12764</v>
      </c>
      <c r="H613" s="167">
        <v>0</v>
      </c>
      <c r="I613" s="168" t="s">
        <v>2427</v>
      </c>
      <c r="J613" s="168" t="s">
        <v>9523</v>
      </c>
      <c r="K613" s="207"/>
      <c r="L613" s="207"/>
      <c r="M613" s="207"/>
      <c r="N613" s="207"/>
      <c r="O613" s="207"/>
      <c r="P613" s="169"/>
      <c r="Q613" s="208"/>
      <c r="R613" s="166" t="s">
        <v>2337</v>
      </c>
      <c r="S613" s="165" t="s">
        <v>12196</v>
      </c>
      <c r="T613" s="165" t="s">
        <v>9522</v>
      </c>
      <c r="U613" s="185"/>
      <c r="V613" s="209">
        <v>629</v>
      </c>
      <c r="X613" s="210">
        <v>0</v>
      </c>
      <c r="AB613" s="211" t="s">
        <v>16289</v>
      </c>
    </row>
    <row r="614" spans="1:28" s="210" customFormat="1" ht="67.5">
      <c r="A614" s="294" t="s">
        <v>14857</v>
      </c>
      <c r="B614" s="166" t="s">
        <v>1087</v>
      </c>
      <c r="C614" s="170" t="s">
        <v>14856</v>
      </c>
      <c r="D614" s="213"/>
      <c r="E614" s="166" t="s">
        <v>1058</v>
      </c>
      <c r="F614" s="166" t="s">
        <v>14857</v>
      </c>
      <c r="G614" s="166" t="s">
        <v>12764</v>
      </c>
      <c r="H614" s="167">
        <v>0</v>
      </c>
      <c r="I614" s="168" t="s">
        <v>14551</v>
      </c>
      <c r="J614" s="168" t="s">
        <v>13122</v>
      </c>
      <c r="K614" s="207"/>
      <c r="L614" s="207"/>
      <c r="M614" s="207"/>
      <c r="N614" s="207"/>
      <c r="O614" s="207"/>
      <c r="P614" s="169"/>
      <c r="Q614" s="208"/>
      <c r="R614" s="166" t="s">
        <v>14856</v>
      </c>
      <c r="S614" s="165" t="s">
        <v>12054</v>
      </c>
      <c r="T614" s="165" t="s">
        <v>13023</v>
      </c>
      <c r="U614" s="185"/>
      <c r="V614" s="209">
        <v>256</v>
      </c>
      <c r="X614" s="210">
        <v>0</v>
      </c>
      <c r="AB614" s="211" t="s">
        <v>16290</v>
      </c>
    </row>
    <row r="615" spans="1:28" s="210" customFormat="1" ht="27">
      <c r="A615" s="294" t="s">
        <v>2421</v>
      </c>
      <c r="B615" s="166" t="s">
        <v>1088</v>
      </c>
      <c r="C615" s="170" t="s">
        <v>2420</v>
      </c>
      <c r="D615" s="213"/>
      <c r="E615" s="166" t="s">
        <v>1054</v>
      </c>
      <c r="F615" s="166" t="s">
        <v>2421</v>
      </c>
      <c r="G615" s="166" t="s">
        <v>12764</v>
      </c>
      <c r="H615" s="167">
        <v>0</v>
      </c>
      <c r="I615" s="168" t="s">
        <v>2429</v>
      </c>
      <c r="J615" s="168" t="s">
        <v>1610</v>
      </c>
      <c r="K615" s="207"/>
      <c r="L615" s="207"/>
      <c r="M615" s="207"/>
      <c r="N615" s="207"/>
      <c r="O615" s="207"/>
      <c r="P615" s="169"/>
      <c r="Q615" s="208"/>
      <c r="R615" s="166" t="s">
        <v>2420</v>
      </c>
      <c r="S615" s="165" t="s">
        <v>12037</v>
      </c>
      <c r="T615" s="165" t="s">
        <v>3340</v>
      </c>
      <c r="U615" s="185"/>
      <c r="V615" s="209">
        <v>517</v>
      </c>
      <c r="X615" s="210">
        <v>0</v>
      </c>
      <c r="AB615" s="211" t="s">
        <v>16041</v>
      </c>
    </row>
    <row r="616" spans="1:28" s="210" customFormat="1" ht="54">
      <c r="A616" s="294" t="s">
        <v>14843</v>
      </c>
      <c r="B616" s="166" t="s">
        <v>1087</v>
      </c>
      <c r="C616" s="170" t="s">
        <v>14842</v>
      </c>
      <c r="D616" s="213"/>
      <c r="E616" s="166" t="s">
        <v>12631</v>
      </c>
      <c r="F616" s="166" t="s">
        <v>14843</v>
      </c>
      <c r="G616" s="166" t="s">
        <v>12764</v>
      </c>
      <c r="H616" s="167">
        <v>0</v>
      </c>
      <c r="I616" s="168" t="s">
        <v>14844</v>
      </c>
      <c r="J616" s="168" t="s">
        <v>9161</v>
      </c>
      <c r="K616" s="207"/>
      <c r="L616" s="207"/>
      <c r="M616" s="207"/>
      <c r="N616" s="207"/>
      <c r="O616" s="207"/>
      <c r="P616" s="169"/>
      <c r="Q616" s="208"/>
      <c r="R616" s="166" t="s">
        <v>14842</v>
      </c>
      <c r="S616" s="165" t="s">
        <v>12189</v>
      </c>
      <c r="T616" s="165" t="s">
        <v>9160</v>
      </c>
      <c r="U616" s="185"/>
      <c r="V616" s="209">
        <v>17</v>
      </c>
      <c r="X616" s="210">
        <v>0</v>
      </c>
      <c r="AB616" s="211" t="s">
        <v>16291</v>
      </c>
    </row>
    <row r="617" spans="1:28" s="210" customFormat="1" ht="27">
      <c r="A617" s="294" t="s">
        <v>2163</v>
      </c>
      <c r="B617" s="166" t="s">
        <v>1087</v>
      </c>
      <c r="C617" s="170" t="s">
        <v>2162</v>
      </c>
      <c r="D617" s="213"/>
      <c r="E617" s="166" t="s">
        <v>1062</v>
      </c>
      <c r="F617" s="166" t="s">
        <v>2163</v>
      </c>
      <c r="G617" s="166" t="s">
        <v>12764</v>
      </c>
      <c r="H617" s="167">
        <v>0</v>
      </c>
      <c r="I617" s="168" t="s">
        <v>15231</v>
      </c>
      <c r="J617" s="168" t="s">
        <v>12379</v>
      </c>
      <c r="K617" s="207"/>
      <c r="L617" s="207"/>
      <c r="M617" s="207"/>
      <c r="N617" s="207"/>
      <c r="O617" s="207"/>
      <c r="P617" s="169"/>
      <c r="Q617" s="208"/>
      <c r="R617" s="166" t="s">
        <v>2162</v>
      </c>
      <c r="S617" s="165" t="s">
        <v>12081</v>
      </c>
      <c r="T617" s="165" t="s">
        <v>12321</v>
      </c>
      <c r="U617" s="185"/>
      <c r="V617" s="209">
        <v>230</v>
      </c>
      <c r="X617" s="210">
        <v>0</v>
      </c>
      <c r="AB617" s="211" t="s">
        <v>16292</v>
      </c>
    </row>
    <row r="618" spans="1:28" s="210" customFormat="1" ht="40.5">
      <c r="A618" s="294" t="s">
        <v>2331</v>
      </c>
      <c r="B618" s="166" t="s">
        <v>1087</v>
      </c>
      <c r="C618" s="170" t="s">
        <v>2330</v>
      </c>
      <c r="D618" s="213"/>
      <c r="E618" s="166" t="s">
        <v>1049</v>
      </c>
      <c r="F618" s="166" t="s">
        <v>2331</v>
      </c>
      <c r="G618" s="166" t="s">
        <v>12764</v>
      </c>
      <c r="H618" s="167">
        <v>0</v>
      </c>
      <c r="I618" s="168" t="s">
        <v>2340</v>
      </c>
      <c r="J618" s="168" t="s">
        <v>2340</v>
      </c>
      <c r="K618" s="207"/>
      <c r="L618" s="207"/>
      <c r="M618" s="207"/>
      <c r="N618" s="207"/>
      <c r="O618" s="207"/>
      <c r="P618" s="169"/>
      <c r="Q618" s="208"/>
      <c r="R618" s="166" t="s">
        <v>2330</v>
      </c>
      <c r="S618" s="165" t="s">
        <v>12006</v>
      </c>
      <c r="T618" s="165" t="s">
        <v>2441</v>
      </c>
      <c r="U618" s="185"/>
      <c r="V618" s="209">
        <v>162</v>
      </c>
      <c r="X618" s="210">
        <v>0</v>
      </c>
      <c r="AB618" s="211" t="s">
        <v>16293</v>
      </c>
    </row>
    <row r="619" spans="1:28" s="210" customFormat="1" ht="27">
      <c r="A619" s="294" t="s">
        <v>13269</v>
      </c>
      <c r="B619" s="166" t="s">
        <v>1087</v>
      </c>
      <c r="C619" s="170" t="s">
        <v>13268</v>
      </c>
      <c r="D619" s="213"/>
      <c r="E619" s="166" t="s">
        <v>1065</v>
      </c>
      <c r="F619" s="166" t="s">
        <v>13269</v>
      </c>
      <c r="G619" s="166" t="s">
        <v>12764</v>
      </c>
      <c r="H619" s="167">
        <v>0</v>
      </c>
      <c r="I619" s="168" t="s">
        <v>13307</v>
      </c>
      <c r="J619" s="168" t="s">
        <v>6249</v>
      </c>
      <c r="K619" s="207"/>
      <c r="L619" s="207"/>
      <c r="M619" s="207"/>
      <c r="N619" s="207"/>
      <c r="O619" s="207"/>
      <c r="P619" s="169"/>
      <c r="Q619" s="208"/>
      <c r="R619" s="166" t="s">
        <v>13268</v>
      </c>
      <c r="S619" s="165" t="s">
        <v>12116</v>
      </c>
      <c r="T619" s="165" t="s">
        <v>6248</v>
      </c>
      <c r="U619" s="185"/>
      <c r="V619" s="209">
        <v>5</v>
      </c>
      <c r="X619" s="210">
        <v>0</v>
      </c>
      <c r="AB619" s="211" t="s">
        <v>16294</v>
      </c>
    </row>
    <row r="620" spans="1:28" s="210" customFormat="1" ht="27">
      <c r="A620" s="294" t="s">
        <v>2393</v>
      </c>
      <c r="B620" s="166" t="s">
        <v>1087</v>
      </c>
      <c r="C620" s="170" t="s">
        <v>2392</v>
      </c>
      <c r="D620" s="213"/>
      <c r="E620" s="166" t="s">
        <v>1065</v>
      </c>
      <c r="F620" s="166" t="s">
        <v>2393</v>
      </c>
      <c r="G620" s="166" t="s">
        <v>12764</v>
      </c>
      <c r="H620" s="167">
        <v>0</v>
      </c>
      <c r="I620" s="168" t="s">
        <v>1522</v>
      </c>
      <c r="J620" s="168" t="s">
        <v>6296</v>
      </c>
      <c r="K620" s="207"/>
      <c r="L620" s="207"/>
      <c r="M620" s="207"/>
      <c r="N620" s="207"/>
      <c r="O620" s="207"/>
      <c r="P620" s="169"/>
      <c r="Q620" s="208"/>
      <c r="R620" s="166" t="s">
        <v>2392</v>
      </c>
      <c r="S620" s="165" t="s">
        <v>12116</v>
      </c>
      <c r="T620" s="165" t="s">
        <v>6295</v>
      </c>
      <c r="U620" s="185"/>
      <c r="V620" s="209">
        <v>125</v>
      </c>
      <c r="X620" s="210">
        <v>0</v>
      </c>
      <c r="AB620" s="211" t="s">
        <v>16295</v>
      </c>
    </row>
    <row r="621" spans="1:28" s="210" customFormat="1" ht="40.5">
      <c r="A621" s="294" t="s">
        <v>1728</v>
      </c>
      <c r="B621" s="166" t="s">
        <v>1088</v>
      </c>
      <c r="C621" s="170" t="s">
        <v>14898</v>
      </c>
      <c r="D621" s="213"/>
      <c r="E621" s="166" t="s">
        <v>1053</v>
      </c>
      <c r="F621" s="166" t="s">
        <v>1728</v>
      </c>
      <c r="G621" s="166" t="s">
        <v>12764</v>
      </c>
      <c r="H621" s="167">
        <v>0</v>
      </c>
      <c r="I621" s="168" t="s">
        <v>1729</v>
      </c>
      <c r="J621" s="168" t="s">
        <v>3031</v>
      </c>
      <c r="K621" s="207"/>
      <c r="L621" s="207"/>
      <c r="M621" s="207"/>
      <c r="N621" s="207"/>
      <c r="O621" s="207"/>
      <c r="P621" s="169"/>
      <c r="Q621" s="208"/>
      <c r="R621" s="166" t="s">
        <v>14898</v>
      </c>
      <c r="S621" s="165" t="s">
        <v>12026</v>
      </c>
      <c r="T621" s="165" t="s">
        <v>3030</v>
      </c>
      <c r="U621" s="185"/>
      <c r="V621" s="209">
        <v>404</v>
      </c>
      <c r="X621" s="210">
        <v>0</v>
      </c>
      <c r="AB621" s="211" t="s">
        <v>16015</v>
      </c>
    </row>
    <row r="622" spans="1:28" s="210" customFormat="1" ht="40.5">
      <c r="A622" s="294" t="s">
        <v>1730</v>
      </c>
      <c r="B622" s="166" t="s">
        <v>1088</v>
      </c>
      <c r="C622" s="170" t="s">
        <v>14899</v>
      </c>
      <c r="D622" s="213"/>
      <c r="E622" s="166" t="s">
        <v>1060</v>
      </c>
      <c r="F622" s="166" t="s">
        <v>1730</v>
      </c>
      <c r="G622" s="166" t="s">
        <v>12764</v>
      </c>
      <c r="H622" s="167">
        <v>0</v>
      </c>
      <c r="I622" s="168" t="s">
        <v>1731</v>
      </c>
      <c r="J622" s="168" t="s">
        <v>11963</v>
      </c>
      <c r="K622" s="207"/>
      <c r="L622" s="207"/>
      <c r="M622" s="207"/>
      <c r="N622" s="207"/>
      <c r="O622" s="207"/>
      <c r="P622" s="169"/>
      <c r="Q622" s="208"/>
      <c r="R622" s="166" t="s">
        <v>14899</v>
      </c>
      <c r="S622" s="165" t="s">
        <v>12074</v>
      </c>
      <c r="T622" s="165" t="s">
        <v>4594</v>
      </c>
      <c r="U622" s="185"/>
      <c r="V622" s="209">
        <v>405</v>
      </c>
      <c r="X622" s="210">
        <v>0</v>
      </c>
      <c r="AB622" s="211" t="s">
        <v>16042</v>
      </c>
    </row>
    <row r="623" spans="1:28" s="210" customFormat="1" ht="54">
      <c r="A623" s="294" t="s">
        <v>14907</v>
      </c>
      <c r="B623" s="166" t="s">
        <v>1088</v>
      </c>
      <c r="C623" s="170" t="s">
        <v>14906</v>
      </c>
      <c r="D623" s="213"/>
      <c r="E623" s="166" t="s">
        <v>1063</v>
      </c>
      <c r="F623" s="166" t="s">
        <v>14907</v>
      </c>
      <c r="G623" s="166" t="s">
        <v>12764</v>
      </c>
      <c r="H623" s="167">
        <v>0</v>
      </c>
      <c r="I623" s="168" t="s">
        <v>14910</v>
      </c>
      <c r="J623" s="168" t="s">
        <v>12398</v>
      </c>
      <c r="K623" s="207"/>
      <c r="L623" s="207"/>
      <c r="M623" s="207"/>
      <c r="N623" s="207"/>
      <c r="O623" s="207"/>
      <c r="P623" s="169"/>
      <c r="Q623" s="208"/>
      <c r="R623" s="166" t="s">
        <v>14906</v>
      </c>
      <c r="S623" s="165" t="s">
        <v>12107</v>
      </c>
      <c r="T623" s="165" t="s">
        <v>5882</v>
      </c>
      <c r="U623" s="185"/>
      <c r="V623" s="209">
        <v>500</v>
      </c>
      <c r="X623" s="210">
        <v>0</v>
      </c>
      <c r="AB623" s="211" t="s">
        <v>16296</v>
      </c>
    </row>
    <row r="624" spans="1:28" s="210" customFormat="1" ht="67.5">
      <c r="A624" s="294" t="s">
        <v>2110</v>
      </c>
      <c r="B624" s="166" t="s">
        <v>1087</v>
      </c>
      <c r="C624" s="170" t="s">
        <v>2108</v>
      </c>
      <c r="D624" s="213"/>
      <c r="E624" s="166" t="s">
        <v>1059</v>
      </c>
      <c r="F624" s="166" t="s">
        <v>2110</v>
      </c>
      <c r="G624" s="166" t="s">
        <v>12764</v>
      </c>
      <c r="H624" s="167">
        <v>0</v>
      </c>
      <c r="I624" s="168" t="s">
        <v>1498</v>
      </c>
      <c r="J624" s="168" t="s">
        <v>1499</v>
      </c>
      <c r="K624" s="207"/>
      <c r="L624" s="207"/>
      <c r="M624" s="207"/>
      <c r="N624" s="207"/>
      <c r="O624" s="207"/>
      <c r="P624" s="169"/>
      <c r="Q624" s="208"/>
      <c r="R624" s="166" t="s">
        <v>2108</v>
      </c>
      <c r="S624" s="165" t="s">
        <v>12063</v>
      </c>
      <c r="T624" s="165" t="s">
        <v>4109</v>
      </c>
      <c r="U624" s="185"/>
      <c r="V624" s="209">
        <v>307</v>
      </c>
      <c r="X624" s="210">
        <v>0</v>
      </c>
      <c r="AB624" s="211" t="s">
        <v>16297</v>
      </c>
    </row>
    <row r="625" spans="1:28" s="210" customFormat="1" ht="135">
      <c r="A625" s="294" t="s">
        <v>2111</v>
      </c>
      <c r="B625" s="166" t="s">
        <v>1087</v>
      </c>
      <c r="C625" s="170" t="s">
        <v>11986</v>
      </c>
      <c r="D625" s="213"/>
      <c r="E625" s="166" t="s">
        <v>1052</v>
      </c>
      <c r="F625" s="166" t="s">
        <v>2111</v>
      </c>
      <c r="G625" s="166" t="s">
        <v>12764</v>
      </c>
      <c r="H625" s="167">
        <v>0</v>
      </c>
      <c r="I625" s="168" t="s">
        <v>2112</v>
      </c>
      <c r="J625" s="168" t="s">
        <v>2687</v>
      </c>
      <c r="K625" s="207"/>
      <c r="L625" s="207"/>
      <c r="M625" s="207"/>
      <c r="N625" s="207"/>
      <c r="O625" s="207"/>
      <c r="P625" s="169"/>
      <c r="Q625" s="208"/>
      <c r="R625" s="166" t="s">
        <v>11986</v>
      </c>
      <c r="S625" s="165" t="s">
        <v>12018</v>
      </c>
      <c r="T625" s="165" t="s">
        <v>2686</v>
      </c>
      <c r="U625" s="185"/>
      <c r="V625" s="209">
        <v>205</v>
      </c>
      <c r="X625" s="210">
        <v>0</v>
      </c>
      <c r="AB625" s="211" t="s">
        <v>15993</v>
      </c>
    </row>
    <row r="626" spans="1:28" s="210" customFormat="1" ht="108">
      <c r="A626" s="294" t="s">
        <v>16298</v>
      </c>
      <c r="B626" s="166" t="s">
        <v>1090</v>
      </c>
      <c r="C626" s="170" t="s">
        <v>16299</v>
      </c>
      <c r="D626" s="213"/>
      <c r="E626" s="166" t="s">
        <v>841</v>
      </c>
      <c r="F626" s="166" t="s">
        <v>16298</v>
      </c>
      <c r="G626" s="166" t="s">
        <v>12764</v>
      </c>
      <c r="H626" s="167">
        <v>0</v>
      </c>
      <c r="I626" s="168" t="s">
        <v>16300</v>
      </c>
      <c r="J626" s="168" t="s">
        <v>2172</v>
      </c>
      <c r="K626" s="207"/>
      <c r="L626" s="207"/>
      <c r="M626" s="207"/>
      <c r="N626" s="207"/>
      <c r="O626" s="207"/>
      <c r="P626" s="169"/>
      <c r="Q626" s="208"/>
      <c r="R626" s="166" t="s">
        <v>16299</v>
      </c>
      <c r="S626" s="165" t="s">
        <v>12182</v>
      </c>
      <c r="T626" s="165" t="s">
        <v>8813</v>
      </c>
      <c r="U626" s="185"/>
      <c r="V626" s="209">
        <v>623</v>
      </c>
      <c r="X626" s="210">
        <v>0</v>
      </c>
      <c r="AB626" s="211" t="s">
        <v>16301</v>
      </c>
    </row>
    <row r="627" spans="1:28" s="210" customFormat="1" ht="54">
      <c r="A627" s="294" t="s">
        <v>16302</v>
      </c>
      <c r="B627" s="166" t="s">
        <v>1090</v>
      </c>
      <c r="C627" s="170" t="s">
        <v>16303</v>
      </c>
      <c r="D627" s="213"/>
      <c r="E627" s="166" t="s">
        <v>1054</v>
      </c>
      <c r="F627" s="166" t="s">
        <v>16302</v>
      </c>
      <c r="G627" s="166" t="s">
        <v>12764</v>
      </c>
      <c r="H627" s="167">
        <v>0</v>
      </c>
      <c r="I627" s="168" t="s">
        <v>16304</v>
      </c>
      <c r="J627" s="168" t="s">
        <v>1610</v>
      </c>
      <c r="K627" s="207"/>
      <c r="L627" s="207"/>
      <c r="M627" s="207"/>
      <c r="N627" s="207"/>
      <c r="O627" s="207"/>
      <c r="P627" s="169"/>
      <c r="Q627" s="208"/>
      <c r="R627" s="166" t="s">
        <v>16303</v>
      </c>
      <c r="S627" s="165" t="s">
        <v>12037</v>
      </c>
      <c r="T627" s="165" t="s">
        <v>3340</v>
      </c>
      <c r="U627" s="185"/>
      <c r="V627" s="209">
        <v>555</v>
      </c>
      <c r="X627" s="210">
        <v>0</v>
      </c>
      <c r="AB627" s="211" t="s">
        <v>16305</v>
      </c>
    </row>
    <row r="628" spans="1:28" s="210" customFormat="1" ht="81">
      <c r="A628" s="294" t="s">
        <v>2169</v>
      </c>
      <c r="B628" s="166" t="s">
        <v>1089</v>
      </c>
      <c r="C628" s="170" t="s">
        <v>2168</v>
      </c>
      <c r="D628" s="213"/>
      <c r="E628" s="166" t="s">
        <v>1058</v>
      </c>
      <c r="F628" s="166" t="s">
        <v>2169</v>
      </c>
      <c r="G628" s="166" t="s">
        <v>12764</v>
      </c>
      <c r="H628" s="167">
        <v>0</v>
      </c>
      <c r="I628" s="168" t="s">
        <v>1662</v>
      </c>
      <c r="J628" s="168" t="s">
        <v>13117</v>
      </c>
      <c r="K628" s="207"/>
      <c r="L628" s="207"/>
      <c r="M628" s="207"/>
      <c r="N628" s="207"/>
      <c r="O628" s="207"/>
      <c r="P628" s="169"/>
      <c r="Q628" s="208"/>
      <c r="R628" s="166" t="s">
        <v>2168</v>
      </c>
      <c r="S628" s="165" t="s">
        <v>12054</v>
      </c>
      <c r="T628" s="165" t="s">
        <v>13018</v>
      </c>
      <c r="U628" s="185"/>
      <c r="V628" s="209">
        <v>352</v>
      </c>
      <c r="X628" s="210">
        <v>0</v>
      </c>
      <c r="AB628" s="211" t="s">
        <v>16306</v>
      </c>
    </row>
    <row r="629" spans="1:28" s="210" customFormat="1" ht="67.5">
      <c r="A629" s="294" t="s">
        <v>16307</v>
      </c>
      <c r="B629" s="166" t="s">
        <v>1088</v>
      </c>
      <c r="C629" s="170" t="s">
        <v>16308</v>
      </c>
      <c r="D629" s="213"/>
      <c r="E629" s="166" t="s">
        <v>1058</v>
      </c>
      <c r="F629" s="166" t="s">
        <v>16307</v>
      </c>
      <c r="G629" s="166" t="s">
        <v>12764</v>
      </c>
      <c r="H629" s="167">
        <v>0</v>
      </c>
      <c r="I629" s="168" t="s">
        <v>1692</v>
      </c>
      <c r="J629" s="168" t="s">
        <v>13117</v>
      </c>
      <c r="K629" s="207"/>
      <c r="L629" s="207"/>
      <c r="M629" s="207"/>
      <c r="N629" s="207"/>
      <c r="O629" s="207"/>
      <c r="P629" s="169"/>
      <c r="Q629" s="208"/>
      <c r="R629" s="166" t="s">
        <v>16308</v>
      </c>
      <c r="S629" s="165" t="s">
        <v>12054</v>
      </c>
      <c r="T629" s="165" t="s">
        <v>13018</v>
      </c>
      <c r="U629" s="185"/>
      <c r="V629" s="209">
        <v>453</v>
      </c>
      <c r="X629" s="210">
        <v>0</v>
      </c>
      <c r="AB629" s="211" t="s">
        <v>16309</v>
      </c>
    </row>
    <row r="630" spans="1:28" s="210" customFormat="1" ht="40.5">
      <c r="A630" s="294" t="s">
        <v>2170</v>
      </c>
      <c r="B630" s="166" t="s">
        <v>1090</v>
      </c>
      <c r="C630" s="170" t="s">
        <v>2426</v>
      </c>
      <c r="D630" s="213"/>
      <c r="E630" s="166" t="s">
        <v>843</v>
      </c>
      <c r="F630" s="166" t="s">
        <v>2170</v>
      </c>
      <c r="G630" s="166" t="s">
        <v>12764</v>
      </c>
      <c r="H630" s="167">
        <v>0</v>
      </c>
      <c r="I630" s="168" t="s">
        <v>2171</v>
      </c>
      <c r="J630" s="168" t="s">
        <v>9536</v>
      </c>
      <c r="K630" s="207"/>
      <c r="L630" s="207"/>
      <c r="M630" s="207"/>
      <c r="N630" s="207"/>
      <c r="O630" s="207"/>
      <c r="P630" s="169"/>
      <c r="Q630" s="208"/>
      <c r="R630" s="166" t="s">
        <v>2426</v>
      </c>
      <c r="S630" s="165" t="s">
        <v>12196</v>
      </c>
      <c r="T630" s="165" t="s">
        <v>9534</v>
      </c>
      <c r="U630" s="185"/>
      <c r="V630" s="209">
        <v>613</v>
      </c>
      <c r="X630" s="210">
        <v>0</v>
      </c>
      <c r="AB630" s="211" t="s">
        <v>16310</v>
      </c>
    </row>
    <row r="631" spans="1:28" s="210" customFormat="1" ht="54">
      <c r="A631" s="294" t="s">
        <v>2185</v>
      </c>
      <c r="B631" s="166" t="s">
        <v>1087</v>
      </c>
      <c r="C631" s="170" t="s">
        <v>2184</v>
      </c>
      <c r="D631" s="213"/>
      <c r="E631" s="166" t="s">
        <v>853</v>
      </c>
      <c r="F631" s="166" t="s">
        <v>2185</v>
      </c>
      <c r="G631" s="166" t="s">
        <v>12764</v>
      </c>
      <c r="H631" s="167">
        <v>0</v>
      </c>
      <c r="I631" s="168" t="s">
        <v>2186</v>
      </c>
      <c r="J631" s="168" t="s">
        <v>1584</v>
      </c>
      <c r="K631" s="207"/>
      <c r="L631" s="207"/>
      <c r="M631" s="207"/>
      <c r="N631" s="207"/>
      <c r="O631" s="207"/>
      <c r="P631" s="169"/>
      <c r="Q631" s="208"/>
      <c r="R631" s="166" t="s">
        <v>2184</v>
      </c>
      <c r="S631" s="165" t="s">
        <v>12252</v>
      </c>
      <c r="T631" s="165" t="s">
        <v>14836</v>
      </c>
      <c r="U631" s="185"/>
      <c r="V631" s="209">
        <v>37</v>
      </c>
      <c r="X631" s="210">
        <v>0</v>
      </c>
      <c r="AB631" s="211" t="s">
        <v>16311</v>
      </c>
    </row>
    <row r="632" spans="1:28" s="210" customFormat="1" ht="67.5">
      <c r="A632" s="294" t="s">
        <v>2193</v>
      </c>
      <c r="B632" s="166" t="s">
        <v>1087</v>
      </c>
      <c r="C632" s="170" t="s">
        <v>14850</v>
      </c>
      <c r="D632" s="213"/>
      <c r="E632" s="166" t="s">
        <v>1064</v>
      </c>
      <c r="F632" s="166" t="s">
        <v>2193</v>
      </c>
      <c r="G632" s="166" t="s">
        <v>12764</v>
      </c>
      <c r="H632" s="167">
        <v>0</v>
      </c>
      <c r="I632" s="168" t="s">
        <v>2194</v>
      </c>
      <c r="J632" s="168" t="s">
        <v>14934</v>
      </c>
      <c r="K632" s="207"/>
      <c r="L632" s="207"/>
      <c r="M632" s="207"/>
      <c r="N632" s="207"/>
      <c r="O632" s="207"/>
      <c r="P632" s="169"/>
      <c r="Q632" s="208"/>
      <c r="R632" s="166" t="s">
        <v>14850</v>
      </c>
      <c r="S632" s="165" t="s">
        <v>12111</v>
      </c>
      <c r="T632" s="165" t="s">
        <v>6025</v>
      </c>
      <c r="U632" s="185"/>
      <c r="V632" s="209">
        <v>91</v>
      </c>
      <c r="X632" s="210">
        <v>0</v>
      </c>
      <c r="AB632" s="211" t="s">
        <v>16312</v>
      </c>
    </row>
    <row r="633" spans="1:28" s="210" customFormat="1" ht="27">
      <c r="A633" s="294" t="s">
        <v>16313</v>
      </c>
      <c r="B633" s="166" t="s">
        <v>1087</v>
      </c>
      <c r="C633" s="170" t="s">
        <v>16314</v>
      </c>
      <c r="D633" s="213"/>
      <c r="E633" s="166" t="s">
        <v>1064</v>
      </c>
      <c r="F633" s="166" t="s">
        <v>16313</v>
      </c>
      <c r="G633" s="166" t="s">
        <v>12764</v>
      </c>
      <c r="H633" s="167">
        <v>0</v>
      </c>
      <c r="I633" s="168" t="s">
        <v>16315</v>
      </c>
      <c r="J633" s="168" t="s">
        <v>14935</v>
      </c>
      <c r="K633" s="207"/>
      <c r="L633" s="207"/>
      <c r="M633" s="207"/>
      <c r="N633" s="207"/>
      <c r="O633" s="207"/>
      <c r="P633" s="169"/>
      <c r="Q633" s="208"/>
      <c r="R633" s="166" t="s">
        <v>16314</v>
      </c>
      <c r="S633" s="165" t="s">
        <v>12111</v>
      </c>
      <c r="T633" s="165" t="s">
        <v>6004</v>
      </c>
      <c r="U633" s="185"/>
      <c r="V633" s="209">
        <v>235</v>
      </c>
      <c r="X633" s="210">
        <v>0</v>
      </c>
      <c r="AB633" s="211" t="s">
        <v>16316</v>
      </c>
    </row>
    <row r="634" spans="1:28" s="210" customFormat="1" ht="40.5">
      <c r="A634" s="294" t="s">
        <v>2207</v>
      </c>
      <c r="B634" s="166" t="s">
        <v>1087</v>
      </c>
      <c r="C634" s="170" t="s">
        <v>2206</v>
      </c>
      <c r="D634" s="213"/>
      <c r="E634" s="166" t="s">
        <v>1073</v>
      </c>
      <c r="F634" s="166" t="s">
        <v>2207</v>
      </c>
      <c r="G634" s="166" t="s">
        <v>12764</v>
      </c>
      <c r="H634" s="167">
        <v>0</v>
      </c>
      <c r="I634" s="168" t="s">
        <v>2239</v>
      </c>
      <c r="J634" s="168" t="s">
        <v>2240</v>
      </c>
      <c r="K634" s="207"/>
      <c r="L634" s="207"/>
      <c r="M634" s="207"/>
      <c r="N634" s="207"/>
      <c r="O634" s="207"/>
      <c r="P634" s="169"/>
      <c r="Q634" s="208"/>
      <c r="R634" s="166" t="s">
        <v>2206</v>
      </c>
      <c r="S634" s="165" t="s">
        <v>12164</v>
      </c>
      <c r="T634" s="165" t="s">
        <v>8346</v>
      </c>
      <c r="U634" s="185"/>
      <c r="V634" s="209">
        <v>194</v>
      </c>
      <c r="X634" s="210">
        <v>0</v>
      </c>
      <c r="AB634" s="211" t="s">
        <v>16317</v>
      </c>
    </row>
    <row r="635" spans="1:28" s="210" customFormat="1" ht="40.5">
      <c r="A635" s="294" t="s">
        <v>2236</v>
      </c>
      <c r="B635" s="166" t="s">
        <v>1088</v>
      </c>
      <c r="C635" s="170" t="s">
        <v>2206</v>
      </c>
      <c r="D635" s="213"/>
      <c r="E635" s="166" t="s">
        <v>1073</v>
      </c>
      <c r="F635" s="166" t="s">
        <v>2236</v>
      </c>
      <c r="G635" s="166" t="s">
        <v>12764</v>
      </c>
      <c r="H635" s="167">
        <v>0</v>
      </c>
      <c r="I635" s="168" t="s">
        <v>2239</v>
      </c>
      <c r="J635" s="168" t="s">
        <v>2240</v>
      </c>
      <c r="K635" s="207"/>
      <c r="L635" s="207"/>
      <c r="M635" s="207"/>
      <c r="N635" s="207"/>
      <c r="O635" s="207"/>
      <c r="P635" s="169"/>
      <c r="Q635" s="208"/>
      <c r="R635" s="166" t="s">
        <v>2206</v>
      </c>
      <c r="S635" s="165" t="s">
        <v>12164</v>
      </c>
      <c r="T635" s="165" t="s">
        <v>8346</v>
      </c>
      <c r="U635" s="185"/>
      <c r="V635" s="209">
        <v>483</v>
      </c>
      <c r="X635" s="210">
        <v>0</v>
      </c>
      <c r="AB635" s="211" t="s">
        <v>16318</v>
      </c>
    </row>
    <row r="636" spans="1:28" s="210" customFormat="1" ht="40.5">
      <c r="A636" s="294" t="s">
        <v>2189</v>
      </c>
      <c r="B636" s="166" t="s">
        <v>1087</v>
      </c>
      <c r="C636" s="170" t="s">
        <v>2188</v>
      </c>
      <c r="D636" s="213"/>
      <c r="E636" s="166" t="s">
        <v>1064</v>
      </c>
      <c r="F636" s="166" t="s">
        <v>2189</v>
      </c>
      <c r="G636" s="166" t="s">
        <v>12764</v>
      </c>
      <c r="H636" s="167">
        <v>0</v>
      </c>
      <c r="I636" s="168" t="s">
        <v>2238</v>
      </c>
      <c r="J636" s="168" t="s">
        <v>14938</v>
      </c>
      <c r="K636" s="207"/>
      <c r="L636" s="207"/>
      <c r="M636" s="207"/>
      <c r="N636" s="207"/>
      <c r="O636" s="207"/>
      <c r="P636" s="169"/>
      <c r="Q636" s="208"/>
      <c r="R636" s="166" t="s">
        <v>2188</v>
      </c>
      <c r="S636" s="165" t="s">
        <v>12111</v>
      </c>
      <c r="T636" s="165" t="s">
        <v>6013</v>
      </c>
      <c r="U636" s="185"/>
      <c r="V636" s="209">
        <v>41</v>
      </c>
      <c r="X636" s="210">
        <v>0</v>
      </c>
      <c r="AB636" s="211" t="s">
        <v>16319</v>
      </c>
    </row>
    <row r="637" spans="1:28" s="210" customFormat="1" ht="81">
      <c r="A637" s="294" t="s">
        <v>2397</v>
      </c>
      <c r="B637" s="166" t="s">
        <v>1087</v>
      </c>
      <c r="C637" s="170" t="s">
        <v>2396</v>
      </c>
      <c r="D637" s="213"/>
      <c r="E637" s="166" t="s">
        <v>843</v>
      </c>
      <c r="F637" s="166" t="s">
        <v>2397</v>
      </c>
      <c r="G637" s="166" t="s">
        <v>12764</v>
      </c>
      <c r="H637" s="167">
        <v>0</v>
      </c>
      <c r="I637" s="168" t="s">
        <v>11962</v>
      </c>
      <c r="J637" s="168" t="s">
        <v>9527</v>
      </c>
      <c r="K637" s="207"/>
      <c r="L637" s="207"/>
      <c r="M637" s="207"/>
      <c r="N637" s="207"/>
      <c r="O637" s="207"/>
      <c r="P637" s="169"/>
      <c r="Q637" s="208"/>
      <c r="R637" s="166" t="s">
        <v>2396</v>
      </c>
      <c r="S637" s="165" t="s">
        <v>12196</v>
      </c>
      <c r="T637" s="165" t="s">
        <v>9525</v>
      </c>
      <c r="U637" s="185"/>
      <c r="V637" s="209">
        <v>155</v>
      </c>
      <c r="X637" s="210">
        <v>0</v>
      </c>
      <c r="AB637" s="211" t="s">
        <v>16320</v>
      </c>
    </row>
    <row r="638" spans="1:28" s="210" customFormat="1" ht="94.5">
      <c r="A638" s="294" t="s">
        <v>2328</v>
      </c>
      <c r="B638" s="166" t="s">
        <v>1087</v>
      </c>
      <c r="C638" s="170" t="s">
        <v>2327</v>
      </c>
      <c r="D638" s="213"/>
      <c r="E638" s="166" t="s">
        <v>1059</v>
      </c>
      <c r="F638" s="166" t="s">
        <v>2328</v>
      </c>
      <c r="G638" s="166" t="s">
        <v>12764</v>
      </c>
      <c r="H638" s="167">
        <v>0</v>
      </c>
      <c r="I638" s="168" t="s">
        <v>1498</v>
      </c>
      <c r="J638" s="168" t="s">
        <v>1499</v>
      </c>
      <c r="K638" s="207"/>
      <c r="L638" s="207"/>
      <c r="M638" s="207"/>
      <c r="N638" s="207"/>
      <c r="O638" s="207"/>
      <c r="P638" s="169"/>
      <c r="Q638" s="208"/>
      <c r="R638" s="166" t="s">
        <v>2327</v>
      </c>
      <c r="S638" s="165" t="s">
        <v>12063</v>
      </c>
      <c r="T638" s="165" t="s">
        <v>4109</v>
      </c>
      <c r="U638" s="185"/>
      <c r="V638" s="209">
        <v>63</v>
      </c>
      <c r="X638" s="210">
        <v>0</v>
      </c>
      <c r="AB638" s="211" t="s">
        <v>16321</v>
      </c>
    </row>
    <row r="639" spans="1:28" s="210" customFormat="1" ht="40.5">
      <c r="A639" s="294" t="s">
        <v>2333</v>
      </c>
      <c r="B639" s="166" t="s">
        <v>1087</v>
      </c>
      <c r="C639" s="170" t="s">
        <v>2332</v>
      </c>
      <c r="D639" s="213"/>
      <c r="E639" s="166" t="s">
        <v>2323</v>
      </c>
      <c r="F639" s="166" t="s">
        <v>2333</v>
      </c>
      <c r="G639" s="166" t="s">
        <v>12764</v>
      </c>
      <c r="H639" s="167">
        <v>0</v>
      </c>
      <c r="I639" s="168" t="s">
        <v>1494</v>
      </c>
      <c r="J639" s="168" t="s">
        <v>1495</v>
      </c>
      <c r="K639" s="207"/>
      <c r="L639" s="207"/>
      <c r="M639" s="207"/>
      <c r="N639" s="207"/>
      <c r="O639" s="207"/>
      <c r="P639" s="169"/>
      <c r="Q639" s="208"/>
      <c r="R639" s="166" t="s">
        <v>2332</v>
      </c>
      <c r="S639" s="165" t="s">
        <v>12238</v>
      </c>
      <c r="T639" s="165" t="s">
        <v>11445</v>
      </c>
      <c r="U639" s="185"/>
      <c r="V639" s="209">
        <v>213</v>
      </c>
      <c r="X639" s="210">
        <v>0</v>
      </c>
      <c r="AB639" s="211" t="s">
        <v>16322</v>
      </c>
    </row>
    <row r="640" spans="1:28" s="210" customFormat="1" ht="54">
      <c r="A640" s="294" t="s">
        <v>13345</v>
      </c>
      <c r="B640" s="166" t="s">
        <v>1087</v>
      </c>
      <c r="C640" s="170" t="s">
        <v>13330</v>
      </c>
      <c r="D640" s="213"/>
      <c r="E640" s="166" t="s">
        <v>1064</v>
      </c>
      <c r="F640" s="166" t="s">
        <v>13345</v>
      </c>
      <c r="G640" s="166" t="s">
        <v>12764</v>
      </c>
      <c r="H640" s="167">
        <v>0</v>
      </c>
      <c r="I640" s="168" t="s">
        <v>13357</v>
      </c>
      <c r="J640" s="168" t="s">
        <v>6030</v>
      </c>
      <c r="K640" s="207"/>
      <c r="L640" s="207"/>
      <c r="M640" s="207"/>
      <c r="N640" s="207"/>
      <c r="O640" s="207"/>
      <c r="P640" s="169"/>
      <c r="Q640" s="208"/>
      <c r="R640" s="166" t="s">
        <v>13330</v>
      </c>
      <c r="S640" s="165" t="s">
        <v>12111</v>
      </c>
      <c r="T640" s="165" t="s">
        <v>6029</v>
      </c>
      <c r="U640" s="185"/>
      <c r="V640" s="209">
        <v>126</v>
      </c>
      <c r="X640" s="210">
        <v>0</v>
      </c>
      <c r="AB640" s="211" t="s">
        <v>16323</v>
      </c>
    </row>
    <row r="641" spans="1:28" s="210" customFormat="1" ht="54">
      <c r="A641" s="294" t="s">
        <v>2342</v>
      </c>
      <c r="B641" s="166" t="s">
        <v>1087</v>
      </c>
      <c r="C641" s="170" t="s">
        <v>12465</v>
      </c>
      <c r="D641" s="213"/>
      <c r="E641" s="166" t="s">
        <v>1069</v>
      </c>
      <c r="F641" s="166" t="s">
        <v>2342</v>
      </c>
      <c r="G641" s="166" t="s">
        <v>12764</v>
      </c>
      <c r="H641" s="167">
        <v>0</v>
      </c>
      <c r="I641" s="168" t="s">
        <v>12476</v>
      </c>
      <c r="J641" s="168" t="s">
        <v>12419</v>
      </c>
      <c r="K641" s="207"/>
      <c r="L641" s="207"/>
      <c r="M641" s="207"/>
      <c r="N641" s="207"/>
      <c r="O641" s="207"/>
      <c r="P641" s="169"/>
      <c r="Q641" s="208"/>
      <c r="R641" s="166" t="s">
        <v>12465</v>
      </c>
      <c r="S641" s="165" t="s">
        <v>12128</v>
      </c>
      <c r="T641" s="165" t="s">
        <v>6828</v>
      </c>
      <c r="U641" s="185"/>
      <c r="V641" s="209">
        <v>275</v>
      </c>
      <c r="X641" s="210">
        <v>0</v>
      </c>
      <c r="AB641" s="211" t="s">
        <v>16324</v>
      </c>
    </row>
    <row r="642" spans="1:28" s="210" customFormat="1" ht="81">
      <c r="A642" s="294" t="s">
        <v>2404</v>
      </c>
      <c r="B642" s="166" t="s">
        <v>1087</v>
      </c>
      <c r="C642" s="170" t="s">
        <v>2403</v>
      </c>
      <c r="D642" s="213"/>
      <c r="E642" s="166" t="s">
        <v>1057</v>
      </c>
      <c r="F642" s="166" t="s">
        <v>2404</v>
      </c>
      <c r="G642" s="166" t="s">
        <v>12764</v>
      </c>
      <c r="H642" s="167">
        <v>0</v>
      </c>
      <c r="I642" s="168" t="s">
        <v>2405</v>
      </c>
      <c r="J642" s="168" t="s">
        <v>2406</v>
      </c>
      <c r="K642" s="207"/>
      <c r="L642" s="207"/>
      <c r="M642" s="207"/>
      <c r="N642" s="207"/>
      <c r="O642" s="207"/>
      <c r="P642" s="169"/>
      <c r="Q642" s="208"/>
      <c r="R642" s="166" t="s">
        <v>2403</v>
      </c>
      <c r="S642" s="165" t="s">
        <v>12052</v>
      </c>
      <c r="T642" s="165" t="s">
        <v>3742</v>
      </c>
      <c r="U642" s="185"/>
      <c r="V642" s="209">
        <v>217</v>
      </c>
      <c r="X642" s="210">
        <v>0</v>
      </c>
      <c r="AB642" s="211" t="s">
        <v>16325</v>
      </c>
    </row>
    <row r="643" spans="1:28" s="210" customFormat="1" ht="40.5">
      <c r="A643" s="294" t="s">
        <v>14839</v>
      </c>
      <c r="B643" s="166" t="s">
        <v>1087</v>
      </c>
      <c r="C643" s="170" t="s">
        <v>14838</v>
      </c>
      <c r="D643" s="213"/>
      <c r="E643" s="166" t="s">
        <v>1051</v>
      </c>
      <c r="F643" s="166" t="s">
        <v>14839</v>
      </c>
      <c r="G643" s="166" t="s">
        <v>12764</v>
      </c>
      <c r="H643" s="167">
        <v>0</v>
      </c>
      <c r="I643" s="168" t="s">
        <v>14840</v>
      </c>
      <c r="J643" s="168" t="s">
        <v>2702</v>
      </c>
      <c r="K643" s="207"/>
      <c r="L643" s="207"/>
      <c r="M643" s="207"/>
      <c r="N643" s="207"/>
      <c r="O643" s="207"/>
      <c r="P643" s="169"/>
      <c r="Q643" s="208"/>
      <c r="R643" s="166" t="s">
        <v>14838</v>
      </c>
      <c r="S643" s="165" t="s">
        <v>12019</v>
      </c>
      <c r="T643" s="165" t="s">
        <v>2701</v>
      </c>
      <c r="U643" s="185"/>
      <c r="V643" s="209">
        <v>6</v>
      </c>
      <c r="X643" s="210">
        <v>0</v>
      </c>
      <c r="AB643" s="211" t="s">
        <v>16326</v>
      </c>
    </row>
    <row r="644" spans="1:28" s="210" customFormat="1" ht="40.5">
      <c r="A644" s="294" t="s">
        <v>2408</v>
      </c>
      <c r="B644" s="166" t="s">
        <v>1087</v>
      </c>
      <c r="C644" s="170" t="s">
        <v>2407</v>
      </c>
      <c r="D644" s="213"/>
      <c r="E644" s="166" t="s">
        <v>1065</v>
      </c>
      <c r="F644" s="166" t="s">
        <v>2408</v>
      </c>
      <c r="G644" s="166" t="s">
        <v>12764</v>
      </c>
      <c r="H644" s="167">
        <v>0</v>
      </c>
      <c r="I644" s="168" t="s">
        <v>1522</v>
      </c>
      <c r="J644" s="168" t="s">
        <v>6296</v>
      </c>
      <c r="K644" s="207"/>
      <c r="L644" s="207"/>
      <c r="M644" s="207"/>
      <c r="N644" s="207"/>
      <c r="O644" s="207"/>
      <c r="P644" s="169"/>
      <c r="Q644" s="208"/>
      <c r="R644" s="166" t="s">
        <v>2407</v>
      </c>
      <c r="S644" s="165" t="s">
        <v>12116</v>
      </c>
      <c r="T644" s="165" t="s">
        <v>6295</v>
      </c>
      <c r="U644" s="185"/>
      <c r="V644" s="209">
        <v>232</v>
      </c>
      <c r="X644" s="210">
        <v>0</v>
      </c>
      <c r="AB644" s="211" t="s">
        <v>16327</v>
      </c>
    </row>
    <row r="645" spans="1:28" s="210" customFormat="1" ht="94.5">
      <c r="A645" s="294" t="s">
        <v>2419</v>
      </c>
      <c r="B645" s="166" t="s">
        <v>1088</v>
      </c>
      <c r="C645" s="170" t="s">
        <v>2418</v>
      </c>
      <c r="D645" s="213"/>
      <c r="E645" s="166" t="s">
        <v>1058</v>
      </c>
      <c r="F645" s="166" t="s">
        <v>2419</v>
      </c>
      <c r="G645" s="166" t="s">
        <v>12764</v>
      </c>
      <c r="H645" s="167">
        <v>0</v>
      </c>
      <c r="I645" s="168" t="s">
        <v>1737</v>
      </c>
      <c r="J645" s="168" t="s">
        <v>13122</v>
      </c>
      <c r="K645" s="207"/>
      <c r="L645" s="207"/>
      <c r="M645" s="207"/>
      <c r="N645" s="207"/>
      <c r="O645" s="207"/>
      <c r="P645" s="169"/>
      <c r="Q645" s="208"/>
      <c r="R645" s="166" t="s">
        <v>2418</v>
      </c>
      <c r="S645" s="165" t="s">
        <v>12054</v>
      </c>
      <c r="T645" s="165" t="s">
        <v>13023</v>
      </c>
      <c r="U645" s="185"/>
      <c r="V645" s="209">
        <v>450</v>
      </c>
      <c r="X645" s="210">
        <v>0</v>
      </c>
      <c r="AB645" s="211" t="s">
        <v>15997</v>
      </c>
    </row>
    <row r="646" spans="1:28" s="210" customFormat="1" ht="162">
      <c r="A646" s="294" t="s">
        <v>2410</v>
      </c>
      <c r="B646" s="166" t="s">
        <v>1087</v>
      </c>
      <c r="C646" s="170" t="s">
        <v>2409</v>
      </c>
      <c r="D646" s="213"/>
      <c r="E646" s="166" t="s">
        <v>1070</v>
      </c>
      <c r="F646" s="166" t="s">
        <v>2410</v>
      </c>
      <c r="G646" s="166" t="s">
        <v>12764</v>
      </c>
      <c r="H646" s="167">
        <v>0</v>
      </c>
      <c r="I646" s="168" t="s">
        <v>2411</v>
      </c>
      <c r="J646" s="168" t="s">
        <v>2411</v>
      </c>
      <c r="K646" s="207"/>
      <c r="L646" s="207"/>
      <c r="M646" s="207"/>
      <c r="N646" s="207"/>
      <c r="O646" s="207"/>
      <c r="P646" s="169"/>
      <c r="Q646" s="208"/>
      <c r="R646" s="166" t="s">
        <v>2409</v>
      </c>
      <c r="S646" s="165" t="s">
        <v>12139</v>
      </c>
      <c r="T646" s="165" t="s">
        <v>7283</v>
      </c>
      <c r="U646" s="185"/>
      <c r="V646" s="209">
        <v>271</v>
      </c>
      <c r="X646" s="210">
        <v>0</v>
      </c>
      <c r="AB646" s="211" t="s">
        <v>16328</v>
      </c>
    </row>
    <row r="647" spans="1:28" s="210" customFormat="1" ht="40.5">
      <c r="A647" s="294" t="s">
        <v>12459</v>
      </c>
      <c r="B647" s="166" t="s">
        <v>1087</v>
      </c>
      <c r="C647" s="170" t="s">
        <v>12458</v>
      </c>
      <c r="D647" s="213"/>
      <c r="E647" s="166" t="s">
        <v>850</v>
      </c>
      <c r="F647" s="166" t="s">
        <v>12459</v>
      </c>
      <c r="G647" s="166" t="s">
        <v>12764</v>
      </c>
      <c r="H647" s="167">
        <v>0</v>
      </c>
      <c r="I647" s="168" t="s">
        <v>12479</v>
      </c>
      <c r="J647" s="168" t="s">
        <v>11226</v>
      </c>
      <c r="K647" s="207"/>
      <c r="L647" s="207"/>
      <c r="M647" s="207"/>
      <c r="N647" s="207"/>
      <c r="O647" s="207"/>
      <c r="P647" s="169"/>
      <c r="Q647" s="208"/>
      <c r="R647" s="166" t="s">
        <v>12458</v>
      </c>
      <c r="S647" s="165" t="s">
        <v>12236</v>
      </c>
      <c r="T647" s="165" t="s">
        <v>11225</v>
      </c>
      <c r="U647" s="185"/>
      <c r="V647" s="209">
        <v>9</v>
      </c>
      <c r="X647" s="210">
        <v>0</v>
      </c>
      <c r="AB647" s="211" t="s">
        <v>16329</v>
      </c>
    </row>
    <row r="648" spans="1:28" s="210" customFormat="1" ht="40.5">
      <c r="A648" s="294" t="s">
        <v>13344</v>
      </c>
      <c r="B648" s="166" t="s">
        <v>1087</v>
      </c>
      <c r="C648" s="170" t="s">
        <v>13325</v>
      </c>
      <c r="D648" s="213"/>
      <c r="E648" s="166" t="s">
        <v>12548</v>
      </c>
      <c r="F648" s="166" t="s">
        <v>13344</v>
      </c>
      <c r="G648" s="166" t="s">
        <v>12764</v>
      </c>
      <c r="H648" s="167">
        <v>0</v>
      </c>
      <c r="I648" s="168" t="s">
        <v>13508</v>
      </c>
      <c r="J648" s="168" t="s">
        <v>5424</v>
      </c>
      <c r="K648" s="207"/>
      <c r="L648" s="207"/>
      <c r="M648" s="207"/>
      <c r="N648" s="207"/>
      <c r="O648" s="207"/>
      <c r="P648" s="169"/>
      <c r="Q648" s="208"/>
      <c r="R648" s="166" t="s">
        <v>13325</v>
      </c>
      <c r="S648" s="165" t="s">
        <v>12088</v>
      </c>
      <c r="T648" s="165" t="s">
        <v>5423</v>
      </c>
      <c r="U648" s="185"/>
      <c r="V648" s="209">
        <v>93</v>
      </c>
      <c r="X648" s="210">
        <v>0</v>
      </c>
      <c r="AB648" s="211" t="s">
        <v>16330</v>
      </c>
    </row>
    <row r="649" spans="1:28" s="210" customFormat="1" ht="54">
      <c r="A649" s="294" t="s">
        <v>12462</v>
      </c>
      <c r="B649" s="166" t="s">
        <v>1087</v>
      </c>
      <c r="C649" s="170" t="s">
        <v>12461</v>
      </c>
      <c r="D649" s="213"/>
      <c r="E649" s="166" t="s">
        <v>1069</v>
      </c>
      <c r="F649" s="166" t="s">
        <v>12462</v>
      </c>
      <c r="G649" s="166" t="s">
        <v>12764</v>
      </c>
      <c r="H649" s="167">
        <v>0</v>
      </c>
      <c r="I649" s="168" t="s">
        <v>12475</v>
      </c>
      <c r="J649" s="168" t="s">
        <v>12416</v>
      </c>
      <c r="K649" s="207"/>
      <c r="L649" s="207"/>
      <c r="M649" s="207"/>
      <c r="N649" s="207"/>
      <c r="O649" s="207"/>
      <c r="P649" s="169"/>
      <c r="Q649" s="208"/>
      <c r="R649" s="166" t="s">
        <v>12461</v>
      </c>
      <c r="S649" s="165" t="s">
        <v>12128</v>
      </c>
      <c r="T649" s="165" t="s">
        <v>6840</v>
      </c>
      <c r="U649" s="185"/>
      <c r="V649" s="209">
        <v>200</v>
      </c>
      <c r="X649" s="210">
        <v>0</v>
      </c>
      <c r="AB649" s="211" t="s">
        <v>16331</v>
      </c>
    </row>
    <row r="650" spans="1:28" s="210" customFormat="1" ht="81">
      <c r="A650" s="294" t="s">
        <v>12470</v>
      </c>
      <c r="B650" s="166" t="s">
        <v>1088</v>
      </c>
      <c r="C650" s="170" t="s">
        <v>12469</v>
      </c>
      <c r="D650" s="213"/>
      <c r="E650" s="166" t="s">
        <v>1058</v>
      </c>
      <c r="F650" s="166" t="s">
        <v>12470</v>
      </c>
      <c r="G650" s="166" t="s">
        <v>12764</v>
      </c>
      <c r="H650" s="167">
        <v>0</v>
      </c>
      <c r="I650" s="168" t="s">
        <v>12484</v>
      </c>
      <c r="J650" s="168" t="s">
        <v>13100</v>
      </c>
      <c r="K650" s="207"/>
      <c r="L650" s="207"/>
      <c r="M650" s="207"/>
      <c r="N650" s="207"/>
      <c r="O650" s="207"/>
      <c r="P650" s="169"/>
      <c r="Q650" s="208"/>
      <c r="R650" s="166" t="s">
        <v>12469</v>
      </c>
      <c r="S650" s="165" t="s">
        <v>12054</v>
      </c>
      <c r="T650" s="165" t="s">
        <v>13001</v>
      </c>
      <c r="U650" s="185"/>
      <c r="V650" s="209">
        <v>409</v>
      </c>
      <c r="X650" s="210">
        <v>0</v>
      </c>
      <c r="AB650" s="211" t="s">
        <v>15967</v>
      </c>
    </row>
    <row r="651" spans="1:28" s="210" customFormat="1" ht="67.5">
      <c r="A651" s="294" t="s">
        <v>16332</v>
      </c>
      <c r="B651" s="166" t="s">
        <v>1088</v>
      </c>
      <c r="C651" s="170" t="s">
        <v>16333</v>
      </c>
      <c r="D651" s="213"/>
      <c r="E651" s="166" t="s">
        <v>1072</v>
      </c>
      <c r="F651" s="166" t="s">
        <v>16332</v>
      </c>
      <c r="G651" s="166" t="s">
        <v>12764</v>
      </c>
      <c r="H651" s="167">
        <v>0</v>
      </c>
      <c r="I651" s="168" t="s">
        <v>7905</v>
      </c>
      <c r="J651" s="168" t="s">
        <v>7905</v>
      </c>
      <c r="K651" s="207"/>
      <c r="L651" s="207"/>
      <c r="M651" s="207"/>
      <c r="N651" s="207"/>
      <c r="O651" s="207"/>
      <c r="P651" s="169"/>
      <c r="Q651" s="208"/>
      <c r="R651" s="166" t="s">
        <v>16333</v>
      </c>
      <c r="S651" s="165" t="s">
        <v>12152</v>
      </c>
      <c r="T651" s="165" t="s">
        <v>7904</v>
      </c>
      <c r="U651" s="185"/>
      <c r="V651" s="209">
        <v>496</v>
      </c>
      <c r="X651" s="210">
        <v>0</v>
      </c>
      <c r="AB651" s="211" t="s">
        <v>16334</v>
      </c>
    </row>
    <row r="652" spans="1:28" s="210" customFormat="1" ht="40.5">
      <c r="A652" s="294" t="s">
        <v>12704</v>
      </c>
      <c r="B652" s="166" t="s">
        <v>1087</v>
      </c>
      <c r="C652" s="170" t="s">
        <v>12703</v>
      </c>
      <c r="D652" s="213"/>
      <c r="E652" s="166" t="s">
        <v>2323</v>
      </c>
      <c r="F652" s="166" t="s">
        <v>12704</v>
      </c>
      <c r="G652" s="166" t="s">
        <v>12764</v>
      </c>
      <c r="H652" s="167">
        <v>0</v>
      </c>
      <c r="I652" s="168" t="s">
        <v>12763</v>
      </c>
      <c r="J652" s="168" t="s">
        <v>1575</v>
      </c>
      <c r="K652" s="207"/>
      <c r="L652" s="207"/>
      <c r="M652" s="207"/>
      <c r="N652" s="207"/>
      <c r="O652" s="207"/>
      <c r="P652" s="169"/>
      <c r="Q652" s="208"/>
      <c r="R652" s="166" t="s">
        <v>12703</v>
      </c>
      <c r="S652" s="165" t="s">
        <v>12238</v>
      </c>
      <c r="T652" s="165" t="s">
        <v>11457</v>
      </c>
      <c r="U652" s="185"/>
      <c r="V652" s="209">
        <v>223</v>
      </c>
      <c r="X652" s="210">
        <v>0</v>
      </c>
      <c r="AB652" s="211" t="s">
        <v>16335</v>
      </c>
    </row>
    <row r="653" spans="1:28" s="210" customFormat="1" ht="54">
      <c r="A653" s="294" t="s">
        <v>12709</v>
      </c>
      <c r="B653" s="166" t="s">
        <v>1088</v>
      </c>
      <c r="C653" s="170" t="s">
        <v>12708</v>
      </c>
      <c r="D653" s="213"/>
      <c r="E653" s="166" t="s">
        <v>2323</v>
      </c>
      <c r="F653" s="166" t="s">
        <v>12709</v>
      </c>
      <c r="G653" s="166" t="s">
        <v>12764</v>
      </c>
      <c r="H653" s="167">
        <v>0</v>
      </c>
      <c r="I653" s="168" t="s">
        <v>12710</v>
      </c>
      <c r="J653" s="168" t="s">
        <v>1660</v>
      </c>
      <c r="K653" s="207"/>
      <c r="L653" s="207"/>
      <c r="M653" s="207"/>
      <c r="N653" s="207"/>
      <c r="O653" s="207"/>
      <c r="P653" s="169"/>
      <c r="Q653" s="208"/>
      <c r="R653" s="166" t="s">
        <v>12708</v>
      </c>
      <c r="S653" s="165" t="s">
        <v>12238</v>
      </c>
      <c r="T653" s="165" t="s">
        <v>11494</v>
      </c>
      <c r="U653" s="185"/>
      <c r="V653" s="209">
        <v>525</v>
      </c>
      <c r="X653" s="210">
        <v>0</v>
      </c>
      <c r="AB653" s="211" t="s">
        <v>16045</v>
      </c>
    </row>
    <row r="654" spans="1:28" s="210" customFormat="1" ht="54">
      <c r="A654" s="294" t="s">
        <v>13274</v>
      </c>
      <c r="B654" s="166" t="s">
        <v>1087</v>
      </c>
      <c r="C654" s="170" t="s">
        <v>13273</v>
      </c>
      <c r="D654" s="213"/>
      <c r="E654" s="166" t="s">
        <v>1050</v>
      </c>
      <c r="F654" s="166" t="s">
        <v>13274</v>
      </c>
      <c r="G654" s="166" t="s">
        <v>12764</v>
      </c>
      <c r="H654" s="167">
        <v>0</v>
      </c>
      <c r="I654" s="168" t="s">
        <v>13308</v>
      </c>
      <c r="J654" s="168" t="s">
        <v>2457</v>
      </c>
      <c r="K654" s="207"/>
      <c r="L654" s="207"/>
      <c r="M654" s="207"/>
      <c r="N654" s="207"/>
      <c r="O654" s="207"/>
      <c r="P654" s="169"/>
      <c r="Q654" s="208"/>
      <c r="R654" s="166" t="s">
        <v>13273</v>
      </c>
      <c r="S654" s="165" t="s">
        <v>12007</v>
      </c>
      <c r="T654" s="165" t="s">
        <v>2456</v>
      </c>
      <c r="U654" s="185"/>
      <c r="V654" s="209">
        <v>64</v>
      </c>
      <c r="X654" s="210">
        <v>0</v>
      </c>
      <c r="AB654" s="211" t="s">
        <v>16336</v>
      </c>
    </row>
    <row r="655" spans="1:28" s="210" customFormat="1" ht="108">
      <c r="A655" s="294" t="s">
        <v>13285</v>
      </c>
      <c r="B655" s="166" t="s">
        <v>1088</v>
      </c>
      <c r="C655" s="170" t="s">
        <v>13284</v>
      </c>
      <c r="D655" s="213"/>
      <c r="E655" s="166" t="s">
        <v>1058</v>
      </c>
      <c r="F655" s="166" t="s">
        <v>13285</v>
      </c>
      <c r="G655" s="166" t="s">
        <v>12764</v>
      </c>
      <c r="H655" s="167">
        <v>0</v>
      </c>
      <c r="I655" s="168" t="s">
        <v>13310</v>
      </c>
      <c r="J655" s="168" t="s">
        <v>13122</v>
      </c>
      <c r="K655" s="207"/>
      <c r="L655" s="207"/>
      <c r="M655" s="207"/>
      <c r="N655" s="207"/>
      <c r="O655" s="207"/>
      <c r="P655" s="169"/>
      <c r="Q655" s="208"/>
      <c r="R655" s="166" t="s">
        <v>13284</v>
      </c>
      <c r="S655" s="165" t="s">
        <v>12054</v>
      </c>
      <c r="T655" s="165" t="s">
        <v>13023</v>
      </c>
      <c r="U655" s="185"/>
      <c r="V655" s="209">
        <v>423</v>
      </c>
      <c r="X655" s="210">
        <v>0</v>
      </c>
      <c r="AB655" s="211" t="s">
        <v>16337</v>
      </c>
    </row>
    <row r="656" spans="1:28" s="210" customFormat="1" ht="67.5">
      <c r="A656" s="294" t="s">
        <v>15185</v>
      </c>
      <c r="B656" s="166" t="s">
        <v>1088</v>
      </c>
      <c r="C656" s="170" t="s">
        <v>15184</v>
      </c>
      <c r="D656" s="213"/>
      <c r="E656" s="166" t="s">
        <v>1058</v>
      </c>
      <c r="F656" s="166" t="s">
        <v>15185</v>
      </c>
      <c r="G656" s="166" t="s">
        <v>12764</v>
      </c>
      <c r="H656" s="167">
        <v>0</v>
      </c>
      <c r="I656" s="168" t="s">
        <v>15196</v>
      </c>
      <c r="J656" s="168" t="s">
        <v>13115</v>
      </c>
      <c r="K656" s="207"/>
      <c r="L656" s="207"/>
      <c r="M656" s="207"/>
      <c r="N656" s="207"/>
      <c r="O656" s="207"/>
      <c r="P656" s="169"/>
      <c r="Q656" s="208"/>
      <c r="R656" s="166" t="s">
        <v>15184</v>
      </c>
      <c r="S656" s="165" t="s">
        <v>12054</v>
      </c>
      <c r="T656" s="165" t="s">
        <v>13016</v>
      </c>
      <c r="U656" s="185"/>
      <c r="V656" s="209">
        <v>466</v>
      </c>
      <c r="X656" s="210">
        <v>0</v>
      </c>
      <c r="AB656" s="211" t="s">
        <v>16338</v>
      </c>
    </row>
    <row r="657" spans="1:28" s="210" customFormat="1" ht="54">
      <c r="A657" s="294" t="s">
        <v>13272</v>
      </c>
      <c r="B657" s="166" t="s">
        <v>1087</v>
      </c>
      <c r="C657" s="170" t="s">
        <v>13271</v>
      </c>
      <c r="D657" s="213"/>
      <c r="E657" s="166" t="s">
        <v>1064</v>
      </c>
      <c r="F657" s="166" t="s">
        <v>13272</v>
      </c>
      <c r="G657" s="166" t="s">
        <v>12764</v>
      </c>
      <c r="H657" s="167">
        <v>0</v>
      </c>
      <c r="I657" s="168" t="s">
        <v>13316</v>
      </c>
      <c r="J657" s="168" t="s">
        <v>6015</v>
      </c>
      <c r="K657" s="207"/>
      <c r="L657" s="207"/>
      <c r="M657" s="207"/>
      <c r="N657" s="207"/>
      <c r="O657" s="207"/>
      <c r="P657" s="169"/>
      <c r="Q657" s="208"/>
      <c r="R657" s="166" t="s">
        <v>13271</v>
      </c>
      <c r="S657" s="165" t="s">
        <v>12111</v>
      </c>
      <c r="T657" s="165" t="s">
        <v>6014</v>
      </c>
      <c r="U657" s="185"/>
      <c r="V657" s="209">
        <v>53</v>
      </c>
      <c r="X657" s="210">
        <v>0</v>
      </c>
      <c r="AB657" s="211" t="s">
        <v>16339</v>
      </c>
    </row>
    <row r="658" spans="1:28" s="210" customFormat="1" ht="40.5">
      <c r="A658" s="294" t="s">
        <v>13283</v>
      </c>
      <c r="B658" s="166" t="s">
        <v>1087</v>
      </c>
      <c r="C658" s="170" t="s">
        <v>13282</v>
      </c>
      <c r="D658" s="213"/>
      <c r="E658" s="166" t="s">
        <v>1064</v>
      </c>
      <c r="F658" s="166" t="s">
        <v>13283</v>
      </c>
      <c r="G658" s="166" t="s">
        <v>12764</v>
      </c>
      <c r="H658" s="167">
        <v>0</v>
      </c>
      <c r="I658" s="168" t="s">
        <v>14552</v>
      </c>
      <c r="J658" s="168" t="s">
        <v>14934</v>
      </c>
      <c r="K658" s="207"/>
      <c r="L658" s="207"/>
      <c r="M658" s="207"/>
      <c r="N658" s="207"/>
      <c r="O658" s="207"/>
      <c r="P658" s="169"/>
      <c r="Q658" s="208"/>
      <c r="R658" s="166" t="s">
        <v>13282</v>
      </c>
      <c r="S658" s="165" t="s">
        <v>12111</v>
      </c>
      <c r="T658" s="165" t="s">
        <v>6025</v>
      </c>
      <c r="U658" s="185"/>
      <c r="V658" s="209">
        <v>270</v>
      </c>
      <c r="X658" s="210">
        <v>0</v>
      </c>
      <c r="AB658" s="211" t="s">
        <v>16340</v>
      </c>
    </row>
    <row r="659" spans="1:28" s="210" customFormat="1" ht="40.5">
      <c r="A659" s="294" t="s">
        <v>13348</v>
      </c>
      <c r="B659" s="166" t="s">
        <v>1088</v>
      </c>
      <c r="C659" s="170" t="s">
        <v>13334</v>
      </c>
      <c r="D659" s="213"/>
      <c r="E659" s="166" t="s">
        <v>12638</v>
      </c>
      <c r="F659" s="166" t="s">
        <v>13348</v>
      </c>
      <c r="G659" s="166" t="s">
        <v>12764</v>
      </c>
      <c r="H659" s="167">
        <v>0</v>
      </c>
      <c r="I659" s="168" t="s">
        <v>13359</v>
      </c>
      <c r="J659" s="168" t="s">
        <v>9642</v>
      </c>
      <c r="K659" s="207"/>
      <c r="L659" s="207"/>
      <c r="M659" s="207"/>
      <c r="N659" s="207"/>
      <c r="O659" s="207"/>
      <c r="P659" s="169"/>
      <c r="Q659" s="208"/>
      <c r="R659" s="166" t="s">
        <v>13334</v>
      </c>
      <c r="S659" s="165" t="s">
        <v>12197</v>
      </c>
      <c r="T659" s="165" t="s">
        <v>9639</v>
      </c>
      <c r="U659" s="185"/>
      <c r="V659" s="209">
        <v>465</v>
      </c>
      <c r="X659" s="210">
        <v>0</v>
      </c>
      <c r="AB659" s="211" t="s">
        <v>16021</v>
      </c>
    </row>
    <row r="660" spans="1:28" s="210" customFormat="1" ht="94.5">
      <c r="A660" s="294" t="s">
        <v>13295</v>
      </c>
      <c r="B660" s="166" t="s">
        <v>1088</v>
      </c>
      <c r="C660" s="170" t="s">
        <v>13294</v>
      </c>
      <c r="D660" s="213"/>
      <c r="E660" s="166" t="s">
        <v>1058</v>
      </c>
      <c r="F660" s="166" t="s">
        <v>13295</v>
      </c>
      <c r="G660" s="166" t="s">
        <v>12764</v>
      </c>
      <c r="H660" s="167">
        <v>0</v>
      </c>
      <c r="I660" s="168" t="s">
        <v>2336</v>
      </c>
      <c r="J660" s="168" t="s">
        <v>13126</v>
      </c>
      <c r="K660" s="207"/>
      <c r="L660" s="207"/>
      <c r="M660" s="207"/>
      <c r="N660" s="207"/>
      <c r="O660" s="207"/>
      <c r="P660" s="169"/>
      <c r="Q660" s="208"/>
      <c r="R660" s="166" t="s">
        <v>13294</v>
      </c>
      <c r="S660" s="165" t="s">
        <v>12054</v>
      </c>
      <c r="T660" s="165" t="s">
        <v>13027</v>
      </c>
      <c r="U660" s="185"/>
      <c r="V660" s="209">
        <v>547</v>
      </c>
      <c r="X660" s="210">
        <v>0</v>
      </c>
      <c r="AB660" s="211" t="s">
        <v>16341</v>
      </c>
    </row>
    <row r="661" spans="1:28" s="210" customFormat="1" ht="54">
      <c r="A661" s="294" t="s">
        <v>13304</v>
      </c>
      <c r="B661" s="166" t="s">
        <v>1090</v>
      </c>
      <c r="C661" s="170" t="s">
        <v>13303</v>
      </c>
      <c r="D661" s="213"/>
      <c r="E661" s="166" t="s">
        <v>2322</v>
      </c>
      <c r="F661" s="166" t="s">
        <v>13304</v>
      </c>
      <c r="G661" s="166" t="s">
        <v>12764</v>
      </c>
      <c r="H661" s="167">
        <v>0</v>
      </c>
      <c r="I661" s="168" t="s">
        <v>13314</v>
      </c>
      <c r="J661" s="168" t="s">
        <v>11044</v>
      </c>
      <c r="K661" s="207"/>
      <c r="L661" s="207"/>
      <c r="M661" s="207"/>
      <c r="N661" s="207"/>
      <c r="O661" s="207"/>
      <c r="P661" s="169"/>
      <c r="Q661" s="208"/>
      <c r="R661" s="166" t="s">
        <v>13303</v>
      </c>
      <c r="S661" s="165" t="s">
        <v>12233</v>
      </c>
      <c r="T661" s="165" t="s">
        <v>11043</v>
      </c>
      <c r="U661" s="185"/>
      <c r="V661" s="209">
        <v>606</v>
      </c>
      <c r="X661" s="210">
        <v>0</v>
      </c>
      <c r="AB661" s="211" t="s">
        <v>16342</v>
      </c>
    </row>
    <row r="662" spans="1:28" s="210" customFormat="1" ht="81">
      <c r="A662" s="294" t="s">
        <v>13302</v>
      </c>
      <c r="B662" s="166" t="s">
        <v>1090</v>
      </c>
      <c r="C662" s="170" t="s">
        <v>13301</v>
      </c>
      <c r="D662" s="213"/>
      <c r="E662" s="166" t="s">
        <v>843</v>
      </c>
      <c r="F662" s="166" t="s">
        <v>13302</v>
      </c>
      <c r="G662" s="166" t="s">
        <v>12764</v>
      </c>
      <c r="H662" s="167">
        <v>0</v>
      </c>
      <c r="I662" s="168" t="s">
        <v>13313</v>
      </c>
      <c r="J662" s="168" t="s">
        <v>9520</v>
      </c>
      <c r="K662" s="207"/>
      <c r="L662" s="207"/>
      <c r="M662" s="207"/>
      <c r="N662" s="207"/>
      <c r="O662" s="207"/>
      <c r="P662" s="169"/>
      <c r="Q662" s="208"/>
      <c r="R662" s="166" t="s">
        <v>13301</v>
      </c>
      <c r="S662" s="165" t="s">
        <v>12196</v>
      </c>
      <c r="T662" s="165" t="s">
        <v>9519</v>
      </c>
      <c r="U662" s="185"/>
      <c r="V662" s="209">
        <v>600</v>
      </c>
      <c r="X662" s="210">
        <v>0</v>
      </c>
      <c r="AB662" s="211" t="s">
        <v>16343</v>
      </c>
    </row>
    <row r="663" spans="1:28" s="210" customFormat="1" ht="81">
      <c r="A663" s="294" t="s">
        <v>13293</v>
      </c>
      <c r="B663" s="166" t="s">
        <v>1088</v>
      </c>
      <c r="C663" s="170" t="s">
        <v>13292</v>
      </c>
      <c r="D663" s="213"/>
      <c r="E663" s="166" t="s">
        <v>1064</v>
      </c>
      <c r="F663" s="166" t="s">
        <v>13293</v>
      </c>
      <c r="G663" s="166" t="s">
        <v>12764</v>
      </c>
      <c r="H663" s="167">
        <v>0</v>
      </c>
      <c r="I663" s="168" t="s">
        <v>13311</v>
      </c>
      <c r="J663" s="168" t="s">
        <v>14933</v>
      </c>
      <c r="K663" s="207"/>
      <c r="L663" s="207"/>
      <c r="M663" s="207"/>
      <c r="N663" s="207"/>
      <c r="O663" s="207"/>
      <c r="P663" s="169"/>
      <c r="Q663" s="208"/>
      <c r="R663" s="166" t="s">
        <v>13292</v>
      </c>
      <c r="S663" s="165" t="s">
        <v>12111</v>
      </c>
      <c r="T663" s="165" t="s">
        <v>15215</v>
      </c>
      <c r="U663" s="185"/>
      <c r="V663" s="209">
        <v>497</v>
      </c>
      <c r="X663" s="210">
        <v>0</v>
      </c>
      <c r="AB663" s="211" t="s">
        <v>16344</v>
      </c>
    </row>
    <row r="664" spans="1:28" s="210" customFormat="1" ht="94.5">
      <c r="A664" s="294" t="s">
        <v>13287</v>
      </c>
      <c r="B664" s="166" t="s">
        <v>1088</v>
      </c>
      <c r="C664" s="170" t="s">
        <v>13333</v>
      </c>
      <c r="D664" s="213"/>
      <c r="E664" s="166" t="s">
        <v>1058</v>
      </c>
      <c r="F664" s="166" t="s">
        <v>13287</v>
      </c>
      <c r="G664" s="166" t="s">
        <v>12764</v>
      </c>
      <c r="H664" s="167">
        <v>0</v>
      </c>
      <c r="I664" s="168" t="s">
        <v>2336</v>
      </c>
      <c r="J664" s="168" t="s">
        <v>13126</v>
      </c>
      <c r="K664" s="207"/>
      <c r="L664" s="207"/>
      <c r="M664" s="207"/>
      <c r="N664" s="207"/>
      <c r="O664" s="207"/>
      <c r="P664" s="169"/>
      <c r="Q664" s="208"/>
      <c r="R664" s="166" t="s">
        <v>13333</v>
      </c>
      <c r="S664" s="165" t="s">
        <v>12054</v>
      </c>
      <c r="T664" s="165" t="s">
        <v>13027</v>
      </c>
      <c r="U664" s="185"/>
      <c r="V664" s="209">
        <v>440</v>
      </c>
      <c r="X664" s="210">
        <v>0</v>
      </c>
      <c r="AB664" s="211" t="s">
        <v>16345</v>
      </c>
    </row>
    <row r="665" spans="1:28" s="210" customFormat="1" ht="67.5">
      <c r="A665" s="294" t="s">
        <v>13354</v>
      </c>
      <c r="B665" s="166" t="s">
        <v>1090</v>
      </c>
      <c r="C665" s="170" t="s">
        <v>13340</v>
      </c>
      <c r="D665" s="213"/>
      <c r="E665" s="166" t="s">
        <v>843</v>
      </c>
      <c r="F665" s="166" t="s">
        <v>13354</v>
      </c>
      <c r="G665" s="166" t="s">
        <v>12764</v>
      </c>
      <c r="H665" s="167">
        <v>0</v>
      </c>
      <c r="I665" s="168" t="s">
        <v>13362</v>
      </c>
      <c r="J665" s="168" t="s">
        <v>13363</v>
      </c>
      <c r="K665" s="207"/>
      <c r="L665" s="207"/>
      <c r="M665" s="207"/>
      <c r="N665" s="207"/>
      <c r="O665" s="207"/>
      <c r="P665" s="169"/>
      <c r="Q665" s="208"/>
      <c r="R665" s="166" t="s">
        <v>13340</v>
      </c>
      <c r="S665" s="165" t="s">
        <v>12196</v>
      </c>
      <c r="T665" s="165" t="s">
        <v>9525</v>
      </c>
      <c r="U665" s="185"/>
      <c r="V665" s="209">
        <v>617</v>
      </c>
      <c r="X665" s="210">
        <v>0</v>
      </c>
      <c r="AB665" s="211" t="s">
        <v>16346</v>
      </c>
    </row>
    <row r="666" spans="1:28" s="210" customFormat="1" ht="81">
      <c r="A666" s="294" t="s">
        <v>13353</v>
      </c>
      <c r="B666" s="166" t="s">
        <v>1090</v>
      </c>
      <c r="C666" s="170" t="s">
        <v>14913</v>
      </c>
      <c r="D666" s="213"/>
      <c r="E666" s="166" t="s">
        <v>1058</v>
      </c>
      <c r="F666" s="166" t="s">
        <v>13353</v>
      </c>
      <c r="G666" s="166" t="s">
        <v>12764</v>
      </c>
      <c r="H666" s="167">
        <v>0</v>
      </c>
      <c r="I666" s="168" t="s">
        <v>14551</v>
      </c>
      <c r="J666" s="168" t="s">
        <v>13122</v>
      </c>
      <c r="K666" s="207"/>
      <c r="L666" s="207"/>
      <c r="M666" s="207"/>
      <c r="N666" s="207"/>
      <c r="O666" s="207"/>
      <c r="P666" s="169"/>
      <c r="Q666" s="208"/>
      <c r="R666" s="166" t="s">
        <v>14913</v>
      </c>
      <c r="S666" s="165" t="s">
        <v>12054</v>
      </c>
      <c r="T666" s="165" t="s">
        <v>13023</v>
      </c>
      <c r="U666" s="185"/>
      <c r="V666" s="209">
        <v>585</v>
      </c>
      <c r="X666" s="210">
        <v>0</v>
      </c>
      <c r="AB666" s="211" t="s">
        <v>16347</v>
      </c>
    </row>
    <row r="667" spans="1:28" s="210" customFormat="1" ht="94.5">
      <c r="A667" s="294" t="s">
        <v>13342</v>
      </c>
      <c r="B667" s="166" t="s">
        <v>1087</v>
      </c>
      <c r="C667" s="170" t="s">
        <v>13322</v>
      </c>
      <c r="D667" s="213"/>
      <c r="E667" s="166" t="s">
        <v>1066</v>
      </c>
      <c r="F667" s="166" t="s">
        <v>13342</v>
      </c>
      <c r="G667" s="166" t="s">
        <v>12764</v>
      </c>
      <c r="H667" s="167">
        <v>0</v>
      </c>
      <c r="I667" s="168" t="s">
        <v>13356</v>
      </c>
      <c r="J667" s="168" t="s">
        <v>1527</v>
      </c>
      <c r="K667" s="207"/>
      <c r="L667" s="207"/>
      <c r="M667" s="207"/>
      <c r="N667" s="207"/>
      <c r="O667" s="207"/>
      <c r="P667" s="169"/>
      <c r="Q667" s="208"/>
      <c r="R667" s="166" t="s">
        <v>13322</v>
      </c>
      <c r="S667" s="165" t="s">
        <v>12120</v>
      </c>
      <c r="T667" s="165" t="s">
        <v>6503</v>
      </c>
      <c r="U667" s="185"/>
      <c r="V667" s="209">
        <v>74</v>
      </c>
      <c r="X667" s="210">
        <v>0</v>
      </c>
      <c r="AB667" s="211" t="s">
        <v>16348</v>
      </c>
    </row>
    <row r="668" spans="1:28" s="210" customFormat="1" ht="94.5">
      <c r="A668" s="294" t="s">
        <v>13343</v>
      </c>
      <c r="B668" s="166" t="s">
        <v>1087</v>
      </c>
      <c r="C668" s="170" t="s">
        <v>13323</v>
      </c>
      <c r="D668" s="213"/>
      <c r="E668" s="166" t="s">
        <v>1066</v>
      </c>
      <c r="F668" s="166" t="s">
        <v>13343</v>
      </c>
      <c r="G668" s="166" t="s">
        <v>12764</v>
      </c>
      <c r="H668" s="167">
        <v>0</v>
      </c>
      <c r="I668" s="168" t="s">
        <v>6513</v>
      </c>
      <c r="J668" s="168" t="s">
        <v>6513</v>
      </c>
      <c r="K668" s="207"/>
      <c r="L668" s="207"/>
      <c r="M668" s="207"/>
      <c r="N668" s="207"/>
      <c r="O668" s="207"/>
      <c r="P668" s="169"/>
      <c r="Q668" s="208"/>
      <c r="R668" s="166" t="s">
        <v>13323</v>
      </c>
      <c r="S668" s="165" t="s">
        <v>12120</v>
      </c>
      <c r="T668" s="165" t="s">
        <v>6512</v>
      </c>
      <c r="U668" s="185"/>
      <c r="V668" s="209">
        <v>75</v>
      </c>
      <c r="X668" s="210">
        <v>0</v>
      </c>
      <c r="AB668" s="211" t="s">
        <v>16349</v>
      </c>
    </row>
    <row r="669" spans="1:28" s="210" customFormat="1" ht="148.5">
      <c r="A669" s="294" t="s">
        <v>13350</v>
      </c>
      <c r="B669" s="166" t="s">
        <v>1090</v>
      </c>
      <c r="C669" s="170" t="s">
        <v>13336</v>
      </c>
      <c r="D669" s="213"/>
      <c r="E669" s="166" t="s">
        <v>1054</v>
      </c>
      <c r="F669" s="166" t="s">
        <v>13350</v>
      </c>
      <c r="G669" s="166" t="s">
        <v>12764</v>
      </c>
      <c r="H669" s="167">
        <v>0</v>
      </c>
      <c r="I669" s="168" t="s">
        <v>2400</v>
      </c>
      <c r="J669" s="168" t="s">
        <v>1610</v>
      </c>
      <c r="K669" s="207"/>
      <c r="L669" s="207"/>
      <c r="M669" s="207"/>
      <c r="N669" s="207"/>
      <c r="O669" s="207"/>
      <c r="P669" s="169"/>
      <c r="Q669" s="208"/>
      <c r="R669" s="166" t="s">
        <v>13336</v>
      </c>
      <c r="S669" s="165" t="s">
        <v>12037</v>
      </c>
      <c r="T669" s="165" t="s">
        <v>3340</v>
      </c>
      <c r="U669" s="185"/>
      <c r="V669" s="209">
        <v>556</v>
      </c>
      <c r="X669" s="210">
        <v>0</v>
      </c>
      <c r="AB669" s="211" t="s">
        <v>16350</v>
      </c>
    </row>
    <row r="670" spans="1:28" s="210" customFormat="1" ht="67.5">
      <c r="A670" s="294" t="s">
        <v>13349</v>
      </c>
      <c r="B670" s="166" t="s">
        <v>1088</v>
      </c>
      <c r="C670" s="170" t="s">
        <v>13335</v>
      </c>
      <c r="D670" s="213"/>
      <c r="E670" s="166" t="s">
        <v>1063</v>
      </c>
      <c r="F670" s="166" t="s">
        <v>13349</v>
      </c>
      <c r="G670" s="166" t="s">
        <v>12764</v>
      </c>
      <c r="H670" s="167">
        <v>0</v>
      </c>
      <c r="I670" s="168" t="s">
        <v>14557</v>
      </c>
      <c r="J670" s="168" t="s">
        <v>12398</v>
      </c>
      <c r="K670" s="207"/>
      <c r="L670" s="207"/>
      <c r="M670" s="207"/>
      <c r="N670" s="207"/>
      <c r="O670" s="207"/>
      <c r="P670" s="169"/>
      <c r="Q670" s="208"/>
      <c r="R670" s="166" t="s">
        <v>13335</v>
      </c>
      <c r="S670" s="165" t="s">
        <v>12107</v>
      </c>
      <c r="T670" s="165" t="s">
        <v>5882</v>
      </c>
      <c r="U670" s="185"/>
      <c r="V670" s="209">
        <v>503</v>
      </c>
      <c r="X670" s="210">
        <v>0</v>
      </c>
      <c r="AB670" s="211" t="s">
        <v>16010</v>
      </c>
    </row>
    <row r="671" spans="1:28" s="210" customFormat="1" ht="81">
      <c r="A671" s="294" t="s">
        <v>13341</v>
      </c>
      <c r="B671" s="166" t="s">
        <v>1087</v>
      </c>
      <c r="C671" s="170" t="s">
        <v>13319</v>
      </c>
      <c r="D671" s="213"/>
      <c r="E671" s="166" t="s">
        <v>1064</v>
      </c>
      <c r="F671" s="166" t="s">
        <v>13341</v>
      </c>
      <c r="G671" s="166" t="s">
        <v>12764</v>
      </c>
      <c r="H671" s="167">
        <v>0</v>
      </c>
      <c r="I671" s="168" t="s">
        <v>13355</v>
      </c>
      <c r="J671" s="168" t="s">
        <v>14845</v>
      </c>
      <c r="K671" s="207"/>
      <c r="L671" s="207"/>
      <c r="M671" s="207"/>
      <c r="N671" s="207"/>
      <c r="O671" s="207"/>
      <c r="P671" s="169"/>
      <c r="Q671" s="208"/>
      <c r="R671" s="166" t="s">
        <v>13319</v>
      </c>
      <c r="S671" s="165" t="s">
        <v>12111</v>
      </c>
      <c r="T671" s="165" t="s">
        <v>6018</v>
      </c>
      <c r="U671" s="185"/>
      <c r="V671" s="209">
        <v>38</v>
      </c>
      <c r="X671" s="210">
        <v>0</v>
      </c>
      <c r="AB671" s="211" t="s">
        <v>16351</v>
      </c>
    </row>
    <row r="672" spans="1:28" s="210" customFormat="1" ht="54">
      <c r="A672" s="294" t="s">
        <v>13346</v>
      </c>
      <c r="B672" s="166" t="s">
        <v>1087</v>
      </c>
      <c r="C672" s="170" t="s">
        <v>13331</v>
      </c>
      <c r="D672" s="213"/>
      <c r="E672" s="166" t="s">
        <v>1064</v>
      </c>
      <c r="F672" s="166" t="s">
        <v>13346</v>
      </c>
      <c r="G672" s="166" t="s">
        <v>12764</v>
      </c>
      <c r="H672" s="167">
        <v>0</v>
      </c>
      <c r="I672" s="168" t="s">
        <v>13358</v>
      </c>
      <c r="J672" s="168" t="s">
        <v>14944</v>
      </c>
      <c r="K672" s="207"/>
      <c r="L672" s="207"/>
      <c r="M672" s="207"/>
      <c r="N672" s="207"/>
      <c r="O672" s="207"/>
      <c r="P672" s="169"/>
      <c r="Q672" s="208"/>
      <c r="R672" s="166" t="s">
        <v>13331</v>
      </c>
      <c r="S672" s="165" t="s">
        <v>12111</v>
      </c>
      <c r="T672" s="165" t="s">
        <v>15213</v>
      </c>
      <c r="U672" s="185"/>
      <c r="V672" s="209">
        <v>153</v>
      </c>
      <c r="X672" s="210">
        <v>0</v>
      </c>
      <c r="AB672" s="211" t="s">
        <v>16352</v>
      </c>
    </row>
    <row r="673" spans="1:28" s="210" customFormat="1" ht="54">
      <c r="A673" s="294" t="s">
        <v>13352</v>
      </c>
      <c r="B673" s="166" t="s">
        <v>1090</v>
      </c>
      <c r="C673" s="170" t="s">
        <v>13338</v>
      </c>
      <c r="D673" s="213"/>
      <c r="E673" s="166" t="s">
        <v>1054</v>
      </c>
      <c r="F673" s="166" t="s">
        <v>13352</v>
      </c>
      <c r="G673" s="166" t="s">
        <v>12764</v>
      </c>
      <c r="H673" s="167">
        <v>0</v>
      </c>
      <c r="I673" s="168" t="s">
        <v>13361</v>
      </c>
      <c r="J673" s="168" t="s">
        <v>3339</v>
      </c>
      <c r="K673" s="207"/>
      <c r="L673" s="207"/>
      <c r="M673" s="207"/>
      <c r="N673" s="207"/>
      <c r="O673" s="207"/>
      <c r="P673" s="169"/>
      <c r="Q673" s="208"/>
      <c r="R673" s="166" t="s">
        <v>13338</v>
      </c>
      <c r="S673" s="165" t="s">
        <v>12037</v>
      </c>
      <c r="T673" s="165" t="s">
        <v>3338</v>
      </c>
      <c r="U673" s="185"/>
      <c r="V673" s="209">
        <v>571</v>
      </c>
      <c r="X673" s="210">
        <v>0</v>
      </c>
      <c r="AB673" s="211" t="s">
        <v>16353</v>
      </c>
    </row>
    <row r="674" spans="1:28" s="210" customFormat="1" ht="162">
      <c r="A674" s="294" t="s">
        <v>14526</v>
      </c>
      <c r="B674" s="166" t="s">
        <v>1088</v>
      </c>
      <c r="C674" s="170" t="s">
        <v>14525</v>
      </c>
      <c r="D674" s="213"/>
      <c r="E674" s="166" t="s">
        <v>1054</v>
      </c>
      <c r="F674" s="166" t="s">
        <v>14526</v>
      </c>
      <c r="G674" s="166" t="s">
        <v>12764</v>
      </c>
      <c r="H674" s="167">
        <v>0</v>
      </c>
      <c r="I674" s="168" t="s">
        <v>14553</v>
      </c>
      <c r="J674" s="168" t="s">
        <v>3339</v>
      </c>
      <c r="K674" s="207"/>
      <c r="L674" s="207"/>
      <c r="M674" s="207"/>
      <c r="N674" s="207"/>
      <c r="O674" s="207"/>
      <c r="P674" s="169"/>
      <c r="Q674" s="208"/>
      <c r="R674" s="166" t="s">
        <v>14525</v>
      </c>
      <c r="S674" s="165" t="s">
        <v>12037</v>
      </c>
      <c r="T674" s="165" t="s">
        <v>3338</v>
      </c>
      <c r="U674" s="185"/>
      <c r="V674" s="209">
        <v>417</v>
      </c>
      <c r="X674" s="210">
        <v>0</v>
      </c>
      <c r="AB674" s="211" t="s">
        <v>16354</v>
      </c>
    </row>
    <row r="675" spans="1:28" s="210" customFormat="1" ht="94.5">
      <c r="A675" s="294" t="s">
        <v>14494</v>
      </c>
      <c r="B675" s="166" t="s">
        <v>1087</v>
      </c>
      <c r="C675" s="170" t="s">
        <v>14493</v>
      </c>
      <c r="D675" s="213"/>
      <c r="E675" s="166" t="s">
        <v>1064</v>
      </c>
      <c r="F675" s="166" t="s">
        <v>14494</v>
      </c>
      <c r="G675" s="166" t="s">
        <v>12764</v>
      </c>
      <c r="H675" s="167">
        <v>0</v>
      </c>
      <c r="I675" s="168" t="s">
        <v>14547</v>
      </c>
      <c r="J675" s="168" t="s">
        <v>14943</v>
      </c>
      <c r="K675" s="207"/>
      <c r="L675" s="207"/>
      <c r="M675" s="207"/>
      <c r="N675" s="207"/>
      <c r="O675" s="207"/>
      <c r="P675" s="169"/>
      <c r="Q675" s="208"/>
      <c r="R675" s="166" t="s">
        <v>14493</v>
      </c>
      <c r="S675" s="165" t="s">
        <v>12111</v>
      </c>
      <c r="T675" s="165" t="s">
        <v>6038</v>
      </c>
      <c r="U675" s="185"/>
      <c r="V675" s="209">
        <v>78</v>
      </c>
      <c r="X675" s="210">
        <v>0</v>
      </c>
      <c r="AB675" s="211" t="s">
        <v>16355</v>
      </c>
    </row>
    <row r="676" spans="1:28" s="210" customFormat="1" ht="94.5">
      <c r="A676" s="294" t="s">
        <v>14496</v>
      </c>
      <c r="B676" s="166" t="s">
        <v>1087</v>
      </c>
      <c r="C676" s="170" t="s">
        <v>14495</v>
      </c>
      <c r="D676" s="213"/>
      <c r="E676" s="166" t="s">
        <v>1064</v>
      </c>
      <c r="F676" s="166" t="s">
        <v>14496</v>
      </c>
      <c r="G676" s="166" t="s">
        <v>12764</v>
      </c>
      <c r="H676" s="167">
        <v>0</v>
      </c>
      <c r="I676" s="168" t="s">
        <v>14547</v>
      </c>
      <c r="J676" s="168" t="s">
        <v>14943</v>
      </c>
      <c r="K676" s="207"/>
      <c r="L676" s="207"/>
      <c r="M676" s="207"/>
      <c r="N676" s="207"/>
      <c r="O676" s="207"/>
      <c r="P676" s="169"/>
      <c r="Q676" s="208"/>
      <c r="R676" s="166" t="s">
        <v>14495</v>
      </c>
      <c r="S676" s="165" t="s">
        <v>12111</v>
      </c>
      <c r="T676" s="165" t="s">
        <v>6038</v>
      </c>
      <c r="U676" s="185"/>
      <c r="V676" s="209">
        <v>79</v>
      </c>
      <c r="X676" s="210">
        <v>0</v>
      </c>
      <c r="AB676" s="211" t="s">
        <v>16356</v>
      </c>
    </row>
    <row r="677" spans="1:28" s="210" customFormat="1" ht="94.5">
      <c r="A677" s="294" t="s">
        <v>14498</v>
      </c>
      <c r="B677" s="166" t="s">
        <v>1087</v>
      </c>
      <c r="C677" s="170" t="s">
        <v>14497</v>
      </c>
      <c r="D677" s="213"/>
      <c r="E677" s="166" t="s">
        <v>1064</v>
      </c>
      <c r="F677" s="166" t="s">
        <v>14498</v>
      </c>
      <c r="G677" s="166" t="s">
        <v>12764</v>
      </c>
      <c r="H677" s="167">
        <v>0</v>
      </c>
      <c r="I677" s="168" t="s">
        <v>14547</v>
      </c>
      <c r="J677" s="168" t="s">
        <v>14943</v>
      </c>
      <c r="K677" s="207"/>
      <c r="L677" s="207"/>
      <c r="M677" s="207"/>
      <c r="N677" s="207"/>
      <c r="O677" s="207"/>
      <c r="P677" s="169"/>
      <c r="Q677" s="208"/>
      <c r="R677" s="166" t="s">
        <v>14497</v>
      </c>
      <c r="S677" s="165" t="s">
        <v>12111</v>
      </c>
      <c r="T677" s="165" t="s">
        <v>6038</v>
      </c>
      <c r="U677" s="185"/>
      <c r="V677" s="209">
        <v>80</v>
      </c>
      <c r="X677" s="210">
        <v>0</v>
      </c>
      <c r="AB677" s="211" t="s">
        <v>16357</v>
      </c>
    </row>
    <row r="678" spans="1:28" s="210" customFormat="1" ht="94.5">
      <c r="A678" s="294" t="s">
        <v>14500</v>
      </c>
      <c r="B678" s="166" t="s">
        <v>1087</v>
      </c>
      <c r="C678" s="170" t="s">
        <v>14499</v>
      </c>
      <c r="D678" s="213"/>
      <c r="E678" s="166" t="s">
        <v>1064</v>
      </c>
      <c r="F678" s="166" t="s">
        <v>14500</v>
      </c>
      <c r="G678" s="166" t="s">
        <v>12764</v>
      </c>
      <c r="H678" s="167">
        <v>0</v>
      </c>
      <c r="I678" s="168" t="s">
        <v>14547</v>
      </c>
      <c r="J678" s="168" t="s">
        <v>14943</v>
      </c>
      <c r="K678" s="207"/>
      <c r="L678" s="207"/>
      <c r="M678" s="207"/>
      <c r="N678" s="207"/>
      <c r="O678" s="207"/>
      <c r="P678" s="169"/>
      <c r="Q678" s="208"/>
      <c r="R678" s="166" t="s">
        <v>14499</v>
      </c>
      <c r="S678" s="165" t="s">
        <v>12111</v>
      </c>
      <c r="T678" s="165" t="s">
        <v>6038</v>
      </c>
      <c r="U678" s="185"/>
      <c r="V678" s="209">
        <v>81</v>
      </c>
      <c r="X678" s="210">
        <v>0</v>
      </c>
      <c r="AB678" s="211" t="s">
        <v>16358</v>
      </c>
    </row>
    <row r="679" spans="1:28" s="210" customFormat="1" ht="40.5">
      <c r="A679" s="294" t="s">
        <v>14504</v>
      </c>
      <c r="B679" s="166" t="s">
        <v>1087</v>
      </c>
      <c r="C679" s="170" t="s">
        <v>14503</v>
      </c>
      <c r="D679" s="213"/>
      <c r="E679" s="166" t="s">
        <v>12618</v>
      </c>
      <c r="F679" s="166" t="s">
        <v>14504</v>
      </c>
      <c r="G679" s="166" t="s">
        <v>12764</v>
      </c>
      <c r="H679" s="167">
        <v>0</v>
      </c>
      <c r="I679" s="168" t="s">
        <v>14548</v>
      </c>
      <c r="J679" s="168" t="s">
        <v>14945</v>
      </c>
      <c r="K679" s="207"/>
      <c r="L679" s="207"/>
      <c r="M679" s="207"/>
      <c r="N679" s="207"/>
      <c r="O679" s="207"/>
      <c r="P679" s="169"/>
      <c r="Q679" s="208"/>
      <c r="R679" s="166" t="s">
        <v>14503</v>
      </c>
      <c r="S679" s="165" t="s">
        <v>12011</v>
      </c>
      <c r="T679" s="165" t="s">
        <v>15109</v>
      </c>
      <c r="U679" s="185"/>
      <c r="V679" s="209">
        <v>138</v>
      </c>
      <c r="X679" s="210">
        <v>0</v>
      </c>
      <c r="AB679" s="211" t="s">
        <v>16359</v>
      </c>
    </row>
    <row r="680" spans="1:28" s="210" customFormat="1" ht="27">
      <c r="A680" s="294" t="s">
        <v>14490</v>
      </c>
      <c r="B680" s="166" t="s">
        <v>1087</v>
      </c>
      <c r="C680" s="170" t="s">
        <v>14489</v>
      </c>
      <c r="D680" s="213"/>
      <c r="E680" s="166" t="s">
        <v>2323</v>
      </c>
      <c r="F680" s="166" t="s">
        <v>14490</v>
      </c>
      <c r="G680" s="166" t="s">
        <v>12764</v>
      </c>
      <c r="H680" s="167">
        <v>0</v>
      </c>
      <c r="I680" s="168" t="s">
        <v>16360</v>
      </c>
      <c r="J680" s="168" t="s">
        <v>1575</v>
      </c>
      <c r="K680" s="207"/>
      <c r="L680" s="207"/>
      <c r="M680" s="207"/>
      <c r="N680" s="207"/>
      <c r="O680" s="207"/>
      <c r="P680" s="169"/>
      <c r="Q680" s="208"/>
      <c r="R680" s="166" t="s">
        <v>14489</v>
      </c>
      <c r="S680" s="165" t="s">
        <v>12238</v>
      </c>
      <c r="T680" s="165" t="s">
        <v>11457</v>
      </c>
      <c r="U680" s="185"/>
      <c r="V680" s="209">
        <v>18</v>
      </c>
      <c r="X680" s="210">
        <v>0</v>
      </c>
      <c r="AB680" s="211" t="s">
        <v>16361</v>
      </c>
    </row>
    <row r="681" spans="1:28" s="210" customFormat="1" ht="40.5">
      <c r="A681" s="294" t="s">
        <v>14529</v>
      </c>
      <c r="B681" s="166" t="s">
        <v>1088</v>
      </c>
      <c r="C681" s="170" t="s">
        <v>14528</v>
      </c>
      <c r="D681" s="213"/>
      <c r="E681" s="166" t="s">
        <v>1060</v>
      </c>
      <c r="F681" s="166" t="s">
        <v>14529</v>
      </c>
      <c r="G681" s="166" t="s">
        <v>12764</v>
      </c>
      <c r="H681" s="167">
        <v>0</v>
      </c>
      <c r="I681" s="168" t="s">
        <v>15241</v>
      </c>
      <c r="J681" s="168" t="s">
        <v>3527</v>
      </c>
      <c r="K681" s="207"/>
      <c r="L681" s="207"/>
      <c r="M681" s="207"/>
      <c r="N681" s="207"/>
      <c r="O681" s="207"/>
      <c r="P681" s="169"/>
      <c r="Q681" s="208"/>
      <c r="R681" s="166" t="s">
        <v>14528</v>
      </c>
      <c r="S681" s="165" t="s">
        <v>12074</v>
      </c>
      <c r="T681" s="165" t="s">
        <v>4532</v>
      </c>
      <c r="U681" s="185"/>
      <c r="V681" s="209">
        <v>419</v>
      </c>
      <c r="X681" s="210">
        <v>0</v>
      </c>
      <c r="AB681" s="211" t="s">
        <v>16014</v>
      </c>
    </row>
    <row r="682" spans="1:28" s="210" customFormat="1" ht="40.5">
      <c r="A682" s="294" t="s">
        <v>14507</v>
      </c>
      <c r="B682" s="166" t="s">
        <v>1087</v>
      </c>
      <c r="C682" s="170" t="s">
        <v>14506</v>
      </c>
      <c r="D682" s="213"/>
      <c r="E682" s="166" t="s">
        <v>1064</v>
      </c>
      <c r="F682" s="166" t="s">
        <v>14507</v>
      </c>
      <c r="G682" s="166" t="s">
        <v>12764</v>
      </c>
      <c r="H682" s="167">
        <v>0</v>
      </c>
      <c r="I682" s="168" t="s">
        <v>14549</v>
      </c>
      <c r="J682" s="168" t="s">
        <v>14944</v>
      </c>
      <c r="K682" s="207"/>
      <c r="L682" s="207"/>
      <c r="M682" s="207"/>
      <c r="N682" s="207"/>
      <c r="O682" s="207"/>
      <c r="P682" s="169"/>
      <c r="Q682" s="208"/>
      <c r="R682" s="166" t="s">
        <v>14506</v>
      </c>
      <c r="S682" s="165" t="s">
        <v>12111</v>
      </c>
      <c r="T682" s="165" t="s">
        <v>15213</v>
      </c>
      <c r="U682" s="185"/>
      <c r="V682" s="209">
        <v>171</v>
      </c>
      <c r="X682" s="210">
        <v>0</v>
      </c>
      <c r="AB682" s="211" t="s">
        <v>16362</v>
      </c>
    </row>
    <row r="683" spans="1:28" s="210" customFormat="1" ht="40.5">
      <c r="A683" s="294" t="s">
        <v>16363</v>
      </c>
      <c r="B683" s="166" t="s">
        <v>1090</v>
      </c>
      <c r="C683" s="170" t="s">
        <v>16364</v>
      </c>
      <c r="D683" s="213"/>
      <c r="E683" s="166" t="s">
        <v>843</v>
      </c>
      <c r="F683" s="166" t="s">
        <v>16363</v>
      </c>
      <c r="G683" s="166" t="s">
        <v>12764</v>
      </c>
      <c r="H683" s="167">
        <v>0</v>
      </c>
      <c r="I683" s="168" t="s">
        <v>16365</v>
      </c>
      <c r="J683" s="168" t="s">
        <v>9469</v>
      </c>
      <c r="K683" s="207"/>
      <c r="L683" s="207"/>
      <c r="M683" s="207"/>
      <c r="N683" s="207"/>
      <c r="O683" s="207"/>
      <c r="P683" s="169"/>
      <c r="Q683" s="208"/>
      <c r="R683" s="166" t="s">
        <v>16364</v>
      </c>
      <c r="S683" s="165" t="s">
        <v>12196</v>
      </c>
      <c r="T683" s="165" t="s">
        <v>9468</v>
      </c>
      <c r="U683" s="185"/>
      <c r="V683" s="209">
        <v>560</v>
      </c>
      <c r="X683" s="210">
        <v>0</v>
      </c>
      <c r="AB683" s="211" t="s">
        <v>16366</v>
      </c>
    </row>
    <row r="684" spans="1:28" s="210" customFormat="1" ht="54">
      <c r="A684" s="294" t="s">
        <v>14511</v>
      </c>
      <c r="B684" s="166" t="s">
        <v>1087</v>
      </c>
      <c r="C684" s="170" t="s">
        <v>14510</v>
      </c>
      <c r="D684" s="213"/>
      <c r="E684" s="166" t="s">
        <v>2323</v>
      </c>
      <c r="F684" s="166" t="s">
        <v>14511</v>
      </c>
      <c r="G684" s="166" t="s">
        <v>12764</v>
      </c>
      <c r="H684" s="167">
        <v>0</v>
      </c>
      <c r="I684" s="168" t="s">
        <v>14550</v>
      </c>
      <c r="J684" s="168" t="s">
        <v>1664</v>
      </c>
      <c r="K684" s="207"/>
      <c r="L684" s="207"/>
      <c r="M684" s="207"/>
      <c r="N684" s="207"/>
      <c r="O684" s="207"/>
      <c r="P684" s="169"/>
      <c r="Q684" s="208"/>
      <c r="R684" s="166" t="s">
        <v>14510</v>
      </c>
      <c r="S684" s="165" t="s">
        <v>12238</v>
      </c>
      <c r="T684" s="165" t="s">
        <v>11467</v>
      </c>
      <c r="U684" s="185"/>
      <c r="V684" s="209">
        <v>175</v>
      </c>
      <c r="X684" s="210">
        <v>0</v>
      </c>
      <c r="AB684" s="211" t="s">
        <v>16367</v>
      </c>
    </row>
    <row r="685" spans="1:28" s="210" customFormat="1" ht="81">
      <c r="A685" s="294" t="s">
        <v>14509</v>
      </c>
      <c r="B685" s="166" t="s">
        <v>1087</v>
      </c>
      <c r="C685" s="170" t="s">
        <v>14508</v>
      </c>
      <c r="D685" s="213"/>
      <c r="E685" s="166" t="s">
        <v>853</v>
      </c>
      <c r="F685" s="166" t="s">
        <v>14509</v>
      </c>
      <c r="G685" s="166" t="s">
        <v>12764</v>
      </c>
      <c r="H685" s="167">
        <v>0</v>
      </c>
      <c r="I685" s="168" t="s">
        <v>14854</v>
      </c>
      <c r="J685" s="168" t="s">
        <v>1584</v>
      </c>
      <c r="K685" s="207"/>
      <c r="L685" s="207"/>
      <c r="M685" s="207"/>
      <c r="N685" s="207"/>
      <c r="O685" s="207"/>
      <c r="P685" s="169"/>
      <c r="Q685" s="208"/>
      <c r="R685" s="166" t="s">
        <v>14508</v>
      </c>
      <c r="S685" s="165" t="s">
        <v>12252</v>
      </c>
      <c r="T685" s="165" t="s">
        <v>14836</v>
      </c>
      <c r="U685" s="185"/>
      <c r="V685" s="209">
        <v>173</v>
      </c>
      <c r="X685" s="210">
        <v>0</v>
      </c>
      <c r="AB685" s="211" t="s">
        <v>16368</v>
      </c>
    </row>
    <row r="686" spans="1:28" s="210" customFormat="1" ht="108">
      <c r="A686" s="294" t="s">
        <v>14532</v>
      </c>
      <c r="B686" s="166" t="s">
        <v>1088</v>
      </c>
      <c r="C686" s="170" t="s">
        <v>14531</v>
      </c>
      <c r="D686" s="213"/>
      <c r="E686" s="166" t="s">
        <v>1054</v>
      </c>
      <c r="F686" s="166" t="s">
        <v>14532</v>
      </c>
      <c r="G686" s="166" t="s">
        <v>12764</v>
      </c>
      <c r="H686" s="167">
        <v>0</v>
      </c>
      <c r="I686" s="168" t="s">
        <v>14555</v>
      </c>
      <c r="J686" s="168" t="s">
        <v>1610</v>
      </c>
      <c r="K686" s="207"/>
      <c r="L686" s="207"/>
      <c r="M686" s="207"/>
      <c r="N686" s="207"/>
      <c r="O686" s="207"/>
      <c r="P686" s="169"/>
      <c r="Q686" s="208"/>
      <c r="R686" s="166" t="s">
        <v>14531</v>
      </c>
      <c r="S686" s="165" t="s">
        <v>12037</v>
      </c>
      <c r="T686" s="165" t="s">
        <v>3340</v>
      </c>
      <c r="U686" s="185"/>
      <c r="V686" s="209">
        <v>436</v>
      </c>
      <c r="X686" s="210">
        <v>0</v>
      </c>
      <c r="AB686" s="211" t="s">
        <v>16019</v>
      </c>
    </row>
    <row r="687" spans="1:28" s="210" customFormat="1" ht="121.5">
      <c r="A687" s="294" t="s">
        <v>16369</v>
      </c>
      <c r="B687" s="166" t="s">
        <v>1089</v>
      </c>
      <c r="C687" s="170" t="s">
        <v>16370</v>
      </c>
      <c r="D687" s="213"/>
      <c r="E687" s="166" t="s">
        <v>1058</v>
      </c>
      <c r="F687" s="166" t="s">
        <v>16369</v>
      </c>
      <c r="G687" s="166" t="s">
        <v>12764</v>
      </c>
      <c r="H687" s="167">
        <v>0</v>
      </c>
      <c r="I687" s="168" t="s">
        <v>16371</v>
      </c>
      <c r="J687" s="168" t="s">
        <v>13130</v>
      </c>
      <c r="K687" s="207"/>
      <c r="L687" s="207"/>
      <c r="M687" s="207"/>
      <c r="N687" s="207"/>
      <c r="O687" s="207"/>
      <c r="P687" s="169"/>
      <c r="Q687" s="208"/>
      <c r="R687" s="166" t="s">
        <v>16370</v>
      </c>
      <c r="S687" s="165" t="s">
        <v>12054</v>
      </c>
      <c r="T687" s="165" t="s">
        <v>13034</v>
      </c>
      <c r="U687" s="185"/>
      <c r="V687" s="209">
        <v>378</v>
      </c>
      <c r="X687" s="210">
        <v>0</v>
      </c>
      <c r="AB687" s="211" t="s">
        <v>16372</v>
      </c>
    </row>
    <row r="688" spans="1:28" s="210" customFormat="1" ht="81">
      <c r="A688" s="294" t="s">
        <v>14541</v>
      </c>
      <c r="B688" s="166" t="s">
        <v>1090</v>
      </c>
      <c r="C688" s="170" t="s">
        <v>14912</v>
      </c>
      <c r="D688" s="213"/>
      <c r="E688" s="166" t="s">
        <v>1058</v>
      </c>
      <c r="F688" s="166" t="s">
        <v>14541</v>
      </c>
      <c r="G688" s="166" t="s">
        <v>12764</v>
      </c>
      <c r="H688" s="167">
        <v>0</v>
      </c>
      <c r="I688" s="168" t="s">
        <v>13317</v>
      </c>
      <c r="J688" s="168" t="s">
        <v>13116</v>
      </c>
      <c r="K688" s="207"/>
      <c r="L688" s="207"/>
      <c r="M688" s="207"/>
      <c r="N688" s="207"/>
      <c r="O688" s="207"/>
      <c r="P688" s="169"/>
      <c r="Q688" s="208"/>
      <c r="R688" s="166" t="s">
        <v>14912</v>
      </c>
      <c r="S688" s="165" t="s">
        <v>12054</v>
      </c>
      <c r="T688" s="165" t="s">
        <v>13017</v>
      </c>
      <c r="U688" s="185"/>
      <c r="V688" s="209">
        <v>574</v>
      </c>
      <c r="X688" s="210">
        <v>0</v>
      </c>
      <c r="AB688" s="211" t="s">
        <v>16373</v>
      </c>
    </row>
    <row r="689" spans="1:28" s="210" customFormat="1" ht="54">
      <c r="A689" s="294" t="s">
        <v>14546</v>
      </c>
      <c r="B689" s="166" t="s">
        <v>1090</v>
      </c>
      <c r="C689" s="170" t="s">
        <v>14545</v>
      </c>
      <c r="D689" s="213"/>
      <c r="E689" s="166" t="s">
        <v>843</v>
      </c>
      <c r="F689" s="166" t="s">
        <v>14546</v>
      </c>
      <c r="G689" s="166" t="s">
        <v>12764</v>
      </c>
      <c r="H689" s="167">
        <v>0</v>
      </c>
      <c r="I689" s="168" t="s">
        <v>14558</v>
      </c>
      <c r="J689" s="168" t="s">
        <v>9536</v>
      </c>
      <c r="K689" s="207"/>
      <c r="L689" s="207"/>
      <c r="M689" s="207"/>
      <c r="N689" s="207"/>
      <c r="O689" s="207"/>
      <c r="P689" s="169"/>
      <c r="Q689" s="208"/>
      <c r="R689" s="166" t="s">
        <v>14545</v>
      </c>
      <c r="S689" s="165" t="s">
        <v>12196</v>
      </c>
      <c r="T689" s="165" t="s">
        <v>9534</v>
      </c>
      <c r="U689" s="185"/>
      <c r="V689" s="209">
        <v>620</v>
      </c>
      <c r="X689" s="210">
        <v>0</v>
      </c>
      <c r="AB689" s="211" t="s">
        <v>16374</v>
      </c>
    </row>
    <row r="690" spans="1:28" s="210" customFormat="1" ht="54">
      <c r="A690" s="294" t="s">
        <v>14544</v>
      </c>
      <c r="B690" s="166" t="s">
        <v>1090</v>
      </c>
      <c r="C690" s="170" t="s">
        <v>14543</v>
      </c>
      <c r="D690" s="213"/>
      <c r="E690" s="166" t="s">
        <v>843</v>
      </c>
      <c r="F690" s="166" t="s">
        <v>14544</v>
      </c>
      <c r="G690" s="166" t="s">
        <v>12764</v>
      </c>
      <c r="H690" s="167">
        <v>0</v>
      </c>
      <c r="I690" s="168" t="s">
        <v>14558</v>
      </c>
      <c r="J690" s="168" t="s">
        <v>9536</v>
      </c>
      <c r="K690" s="207"/>
      <c r="L690" s="207"/>
      <c r="M690" s="207"/>
      <c r="N690" s="207"/>
      <c r="O690" s="207"/>
      <c r="P690" s="169"/>
      <c r="Q690" s="208"/>
      <c r="R690" s="166" t="s">
        <v>14543</v>
      </c>
      <c r="S690" s="165" t="s">
        <v>12196</v>
      </c>
      <c r="T690" s="165" t="s">
        <v>9534</v>
      </c>
      <c r="U690" s="185"/>
      <c r="V690" s="209">
        <v>619</v>
      </c>
      <c r="X690" s="210">
        <v>0</v>
      </c>
      <c r="AB690" s="211" t="s">
        <v>16375</v>
      </c>
    </row>
    <row r="691" spans="1:28" s="210" customFormat="1" ht="40.5">
      <c r="A691" s="294" t="s">
        <v>14517</v>
      </c>
      <c r="B691" s="166" t="s">
        <v>1087</v>
      </c>
      <c r="C691" s="170" t="s">
        <v>14516</v>
      </c>
      <c r="D691" s="213"/>
      <c r="E691" s="166" t="s">
        <v>1062</v>
      </c>
      <c r="F691" s="166" t="s">
        <v>14517</v>
      </c>
      <c r="G691" s="166" t="s">
        <v>12764</v>
      </c>
      <c r="H691" s="167">
        <v>0</v>
      </c>
      <c r="I691" s="168" t="s">
        <v>14861</v>
      </c>
      <c r="J691" s="168" t="s">
        <v>12384</v>
      </c>
      <c r="K691" s="207"/>
      <c r="L691" s="207"/>
      <c r="M691" s="207"/>
      <c r="N691" s="207"/>
      <c r="O691" s="207"/>
      <c r="P691" s="169"/>
      <c r="Q691" s="208"/>
      <c r="R691" s="166" t="s">
        <v>14516</v>
      </c>
      <c r="S691" s="165" t="s">
        <v>12081</v>
      </c>
      <c r="T691" s="165" t="s">
        <v>12328</v>
      </c>
      <c r="U691" s="185"/>
      <c r="V691" s="209">
        <v>305</v>
      </c>
      <c r="X691" s="210">
        <v>0</v>
      </c>
      <c r="AB691" s="211" t="s">
        <v>16376</v>
      </c>
    </row>
    <row r="692" spans="1:28" s="210" customFormat="1" ht="67.5">
      <c r="A692" s="294" t="s">
        <v>14852</v>
      </c>
      <c r="B692" s="166" t="s">
        <v>1087</v>
      </c>
      <c r="C692" s="170" t="s">
        <v>14851</v>
      </c>
      <c r="D692" s="213"/>
      <c r="E692" s="166" t="s">
        <v>12522</v>
      </c>
      <c r="F692" s="166" t="s">
        <v>14852</v>
      </c>
      <c r="G692" s="166" t="s">
        <v>12764</v>
      </c>
      <c r="H692" s="167">
        <v>0</v>
      </c>
      <c r="I692" s="168" t="s">
        <v>14853</v>
      </c>
      <c r="J692" s="168" t="s">
        <v>3832</v>
      </c>
      <c r="K692" s="207"/>
      <c r="L692" s="207"/>
      <c r="M692" s="207"/>
      <c r="N692" s="207"/>
      <c r="O692" s="207"/>
      <c r="P692" s="169"/>
      <c r="Q692" s="208"/>
      <c r="R692" s="166" t="s">
        <v>14851</v>
      </c>
      <c r="S692" s="165" t="s">
        <v>12055</v>
      </c>
      <c r="T692" s="165" t="s">
        <v>3831</v>
      </c>
      <c r="U692" s="185"/>
      <c r="V692" s="209">
        <v>92</v>
      </c>
      <c r="X692" s="210">
        <v>0</v>
      </c>
      <c r="AB692" s="211" t="s">
        <v>16377</v>
      </c>
    </row>
    <row r="693" spans="1:28" s="210" customFormat="1" ht="40.5">
      <c r="A693" s="294" t="s">
        <v>16378</v>
      </c>
      <c r="B693" s="166" t="s">
        <v>1090</v>
      </c>
      <c r="C693" s="170" t="s">
        <v>16379</v>
      </c>
      <c r="D693" s="213"/>
      <c r="E693" s="166" t="s">
        <v>843</v>
      </c>
      <c r="F693" s="166" t="s">
        <v>16378</v>
      </c>
      <c r="G693" s="166" t="s">
        <v>12764</v>
      </c>
      <c r="H693" s="167">
        <v>0</v>
      </c>
      <c r="I693" s="168" t="s">
        <v>16380</v>
      </c>
      <c r="J693" s="168" t="s">
        <v>9556</v>
      </c>
      <c r="K693" s="207"/>
      <c r="L693" s="207"/>
      <c r="M693" s="207"/>
      <c r="N693" s="207"/>
      <c r="O693" s="207"/>
      <c r="P693" s="169"/>
      <c r="Q693" s="208"/>
      <c r="R693" s="166" t="s">
        <v>16379</v>
      </c>
      <c r="S693" s="165" t="s">
        <v>12196</v>
      </c>
      <c r="T693" s="165" t="s">
        <v>9555</v>
      </c>
      <c r="U693" s="185"/>
      <c r="V693" s="209">
        <v>608</v>
      </c>
      <c r="X693" s="210">
        <v>0</v>
      </c>
      <c r="AB693" s="211" t="s">
        <v>16381</v>
      </c>
    </row>
    <row r="694" spans="1:28" s="210" customFormat="1" ht="94.5">
      <c r="A694" s="294" t="s">
        <v>14877</v>
      </c>
      <c r="B694" s="166" t="s">
        <v>1090</v>
      </c>
      <c r="C694" s="170" t="s">
        <v>14876</v>
      </c>
      <c r="D694" s="213"/>
      <c r="E694" s="166" t="s">
        <v>1058</v>
      </c>
      <c r="F694" s="166" t="s">
        <v>14877</v>
      </c>
      <c r="G694" s="166" t="s">
        <v>12764</v>
      </c>
      <c r="H694" s="167">
        <v>0</v>
      </c>
      <c r="I694" s="168" t="s">
        <v>14878</v>
      </c>
      <c r="J694" s="168" t="s">
        <v>13117</v>
      </c>
      <c r="K694" s="207"/>
      <c r="L694" s="207"/>
      <c r="M694" s="207"/>
      <c r="N694" s="207"/>
      <c r="O694" s="207"/>
      <c r="P694" s="169"/>
      <c r="Q694" s="208"/>
      <c r="R694" s="166" t="s">
        <v>14876</v>
      </c>
      <c r="S694" s="165" t="s">
        <v>12054</v>
      </c>
      <c r="T694" s="165" t="s">
        <v>13018</v>
      </c>
      <c r="U694" s="185"/>
      <c r="V694" s="209">
        <v>637</v>
      </c>
      <c r="X694" s="210">
        <v>0</v>
      </c>
      <c r="AB694" s="211" t="s">
        <v>16382</v>
      </c>
    </row>
    <row r="695" spans="1:28" s="210" customFormat="1" ht="54">
      <c r="A695" s="294" t="s">
        <v>14847</v>
      </c>
      <c r="B695" s="166" t="s">
        <v>1087</v>
      </c>
      <c r="C695" s="170" t="s">
        <v>14846</v>
      </c>
      <c r="D695" s="213"/>
      <c r="E695" s="166" t="s">
        <v>1058</v>
      </c>
      <c r="F695" s="166" t="s">
        <v>14847</v>
      </c>
      <c r="G695" s="166" t="s">
        <v>12764</v>
      </c>
      <c r="H695" s="167">
        <v>0</v>
      </c>
      <c r="I695" s="168" t="s">
        <v>14848</v>
      </c>
      <c r="J695" s="168" t="s">
        <v>13130</v>
      </c>
      <c r="K695" s="207"/>
      <c r="L695" s="207"/>
      <c r="M695" s="207"/>
      <c r="N695" s="207"/>
      <c r="O695" s="207"/>
      <c r="P695" s="169"/>
      <c r="Q695" s="208"/>
      <c r="R695" s="166" t="s">
        <v>14846</v>
      </c>
      <c r="S695" s="165" t="s">
        <v>12054</v>
      </c>
      <c r="T695" s="165" t="s">
        <v>13034</v>
      </c>
      <c r="U695" s="185"/>
      <c r="V695" s="209">
        <v>66</v>
      </c>
      <c r="X695" s="210">
        <v>0</v>
      </c>
      <c r="AB695" s="211" t="s">
        <v>16383</v>
      </c>
    </row>
    <row r="696" spans="1:28" s="210" customFormat="1" ht="54">
      <c r="A696" s="294" t="s">
        <v>14893</v>
      </c>
      <c r="B696" s="166" t="s">
        <v>1087</v>
      </c>
      <c r="C696" s="170" t="s">
        <v>15225</v>
      </c>
      <c r="D696" s="213"/>
      <c r="E696" s="166" t="s">
        <v>1050</v>
      </c>
      <c r="F696" s="166" t="s">
        <v>14893</v>
      </c>
      <c r="G696" s="166" t="s">
        <v>12764</v>
      </c>
      <c r="H696" s="167">
        <v>0</v>
      </c>
      <c r="I696" s="168" t="s">
        <v>1633</v>
      </c>
      <c r="J696" s="168" t="s">
        <v>2461</v>
      </c>
      <c r="K696" s="207"/>
      <c r="L696" s="207"/>
      <c r="M696" s="207"/>
      <c r="N696" s="207"/>
      <c r="O696" s="207"/>
      <c r="P696" s="169"/>
      <c r="Q696" s="208"/>
      <c r="R696" s="166" t="s">
        <v>15225</v>
      </c>
      <c r="S696" s="165" t="s">
        <v>12007</v>
      </c>
      <c r="T696" s="165" t="s">
        <v>2460</v>
      </c>
      <c r="U696" s="185"/>
      <c r="V696" s="209">
        <v>237</v>
      </c>
      <c r="X696" s="210">
        <v>0</v>
      </c>
      <c r="AB696" s="211" t="s">
        <v>16384</v>
      </c>
    </row>
    <row r="697" spans="1:28" s="210" customFormat="1" ht="67.5">
      <c r="A697" s="294" t="s">
        <v>14873</v>
      </c>
      <c r="B697" s="166" t="s">
        <v>1088</v>
      </c>
      <c r="C697" s="170" t="s">
        <v>14872</v>
      </c>
      <c r="D697" s="213"/>
      <c r="E697" s="166" t="s">
        <v>1063</v>
      </c>
      <c r="F697" s="166" t="s">
        <v>14873</v>
      </c>
      <c r="G697" s="166" t="s">
        <v>12764</v>
      </c>
      <c r="H697" s="167">
        <v>0</v>
      </c>
      <c r="I697" s="168" t="s">
        <v>1686</v>
      </c>
      <c r="J697" s="168" t="s">
        <v>12398</v>
      </c>
      <c r="K697" s="207"/>
      <c r="L697" s="207"/>
      <c r="M697" s="207"/>
      <c r="N697" s="207"/>
      <c r="O697" s="207"/>
      <c r="P697" s="169"/>
      <c r="Q697" s="208"/>
      <c r="R697" s="166" t="s">
        <v>14872</v>
      </c>
      <c r="S697" s="165" t="s">
        <v>12107</v>
      </c>
      <c r="T697" s="165" t="s">
        <v>5882</v>
      </c>
      <c r="U697" s="185"/>
      <c r="V697" s="209">
        <v>506</v>
      </c>
      <c r="X697" s="210">
        <v>0</v>
      </c>
      <c r="AB697" s="211" t="s">
        <v>16007</v>
      </c>
    </row>
    <row r="698" spans="1:28" s="210" customFormat="1" ht="54">
      <c r="A698" s="294" t="s">
        <v>14863</v>
      </c>
      <c r="B698" s="166" t="s">
        <v>1089</v>
      </c>
      <c r="C698" s="170" t="s">
        <v>14862</v>
      </c>
      <c r="D698" s="213"/>
      <c r="E698" s="166" t="s">
        <v>1061</v>
      </c>
      <c r="F698" s="166" t="s">
        <v>14863</v>
      </c>
      <c r="G698" s="166" t="s">
        <v>12764</v>
      </c>
      <c r="H698" s="167">
        <v>0</v>
      </c>
      <c r="I698" s="168" t="s">
        <v>14864</v>
      </c>
      <c r="J698" s="168" t="s">
        <v>14864</v>
      </c>
      <c r="K698" s="207"/>
      <c r="L698" s="207"/>
      <c r="M698" s="207"/>
      <c r="N698" s="207"/>
      <c r="O698" s="207"/>
      <c r="P698" s="169"/>
      <c r="Q698" s="208"/>
      <c r="R698" s="166" t="s">
        <v>14862</v>
      </c>
      <c r="S698" s="165" t="s">
        <v>12070</v>
      </c>
      <c r="T698" s="165" t="s">
        <v>14952</v>
      </c>
      <c r="U698" s="185"/>
      <c r="V698" s="209">
        <v>331</v>
      </c>
      <c r="X698" s="210">
        <v>0</v>
      </c>
      <c r="AB698" s="211" t="s">
        <v>16385</v>
      </c>
    </row>
    <row r="699" spans="1:28" s="210" customFormat="1" ht="54">
      <c r="A699" s="294" t="s">
        <v>16386</v>
      </c>
      <c r="B699" s="166" t="s">
        <v>1090</v>
      </c>
      <c r="C699" s="170" t="s">
        <v>16387</v>
      </c>
      <c r="D699" s="213"/>
      <c r="E699" s="166" t="s">
        <v>1069</v>
      </c>
      <c r="F699" s="166" t="s">
        <v>16386</v>
      </c>
      <c r="G699" s="166" t="s">
        <v>12764</v>
      </c>
      <c r="H699" s="167">
        <v>0</v>
      </c>
      <c r="I699" s="168" t="s">
        <v>16388</v>
      </c>
      <c r="J699" s="168" t="s">
        <v>12415</v>
      </c>
      <c r="K699" s="207"/>
      <c r="L699" s="207"/>
      <c r="M699" s="207"/>
      <c r="N699" s="207"/>
      <c r="O699" s="207"/>
      <c r="P699" s="169"/>
      <c r="Q699" s="208"/>
      <c r="R699" s="166" t="s">
        <v>16387</v>
      </c>
      <c r="S699" s="165" t="s">
        <v>12128</v>
      </c>
      <c r="T699" s="165" t="s">
        <v>6837</v>
      </c>
      <c r="U699" s="185"/>
      <c r="V699" s="209">
        <v>584</v>
      </c>
      <c r="X699" s="210">
        <v>0</v>
      </c>
      <c r="AB699" s="211" t="s">
        <v>16389</v>
      </c>
    </row>
    <row r="700" spans="1:28" s="210" customFormat="1" ht="108">
      <c r="A700" s="294" t="s">
        <v>14919</v>
      </c>
      <c r="B700" s="166" t="s">
        <v>1090</v>
      </c>
      <c r="C700" s="170" t="s">
        <v>14918</v>
      </c>
      <c r="D700" s="213"/>
      <c r="E700" s="166" t="s">
        <v>852</v>
      </c>
      <c r="F700" s="166" t="s">
        <v>14919</v>
      </c>
      <c r="G700" s="166" t="s">
        <v>12764</v>
      </c>
      <c r="H700" s="167">
        <v>0</v>
      </c>
      <c r="I700" s="168" t="s">
        <v>14920</v>
      </c>
      <c r="J700" s="168" t="s">
        <v>11692</v>
      </c>
      <c r="K700" s="207"/>
      <c r="L700" s="207"/>
      <c r="M700" s="207"/>
      <c r="N700" s="207"/>
      <c r="O700" s="207"/>
      <c r="P700" s="169"/>
      <c r="Q700" s="208"/>
      <c r="R700" s="166" t="s">
        <v>14918</v>
      </c>
      <c r="S700" s="165" t="s">
        <v>12246</v>
      </c>
      <c r="T700" s="165" t="s">
        <v>11691</v>
      </c>
      <c r="U700" s="185"/>
      <c r="V700" s="209">
        <v>628</v>
      </c>
      <c r="X700" s="210">
        <v>0</v>
      </c>
      <c r="AB700" s="211" t="s">
        <v>16390</v>
      </c>
    </row>
    <row r="701" spans="1:28" s="210" customFormat="1" ht="54">
      <c r="A701" s="294" t="s">
        <v>14890</v>
      </c>
      <c r="B701" s="166" t="s">
        <v>1087</v>
      </c>
      <c r="C701" s="170" t="s">
        <v>14889</v>
      </c>
      <c r="D701" s="213"/>
      <c r="E701" s="166" t="s">
        <v>1054</v>
      </c>
      <c r="F701" s="166" t="s">
        <v>14890</v>
      </c>
      <c r="G701" s="166" t="s">
        <v>12764</v>
      </c>
      <c r="H701" s="167">
        <v>0</v>
      </c>
      <c r="I701" s="168" t="s">
        <v>14922</v>
      </c>
      <c r="J701" s="168" t="s">
        <v>1648</v>
      </c>
      <c r="K701" s="207"/>
      <c r="L701" s="207"/>
      <c r="M701" s="207"/>
      <c r="N701" s="207"/>
      <c r="O701" s="207"/>
      <c r="P701" s="169"/>
      <c r="Q701" s="208"/>
      <c r="R701" s="166" t="s">
        <v>14889</v>
      </c>
      <c r="S701" s="165" t="s">
        <v>12037</v>
      </c>
      <c r="T701" s="165" t="s">
        <v>3305</v>
      </c>
      <c r="U701" s="185"/>
      <c r="V701" s="209">
        <v>60</v>
      </c>
      <c r="X701" s="210">
        <v>0</v>
      </c>
      <c r="AB701" s="211" t="s">
        <v>16391</v>
      </c>
    </row>
    <row r="702" spans="1:28" s="210" customFormat="1" ht="108">
      <c r="A702" s="294" t="s">
        <v>14916</v>
      </c>
      <c r="B702" s="166" t="s">
        <v>1090</v>
      </c>
      <c r="C702" s="170" t="s">
        <v>14915</v>
      </c>
      <c r="D702" s="213"/>
      <c r="E702" s="166" t="s">
        <v>852</v>
      </c>
      <c r="F702" s="166" t="s">
        <v>14916</v>
      </c>
      <c r="G702" s="166" t="s">
        <v>12764</v>
      </c>
      <c r="H702" s="167">
        <v>0</v>
      </c>
      <c r="I702" s="168" t="s">
        <v>14921</v>
      </c>
      <c r="J702" s="168" t="s">
        <v>11696</v>
      </c>
      <c r="K702" s="207"/>
      <c r="L702" s="207"/>
      <c r="M702" s="207"/>
      <c r="N702" s="207"/>
      <c r="O702" s="207"/>
      <c r="P702" s="169"/>
      <c r="Q702" s="208"/>
      <c r="R702" s="166" t="s">
        <v>14915</v>
      </c>
      <c r="S702" s="165" t="s">
        <v>12246</v>
      </c>
      <c r="T702" s="165" t="s">
        <v>11695</v>
      </c>
      <c r="U702" s="185"/>
      <c r="V702" s="209">
        <v>614</v>
      </c>
      <c r="X702" s="210">
        <v>0</v>
      </c>
      <c r="AB702" s="211" t="s">
        <v>16392</v>
      </c>
    </row>
    <row r="703" spans="1:28" s="210" customFormat="1" ht="40.5">
      <c r="A703" s="294" t="s">
        <v>14897</v>
      </c>
      <c r="B703" s="166" t="s">
        <v>1089</v>
      </c>
      <c r="C703" s="170" t="s">
        <v>14896</v>
      </c>
      <c r="D703" s="213"/>
      <c r="E703" s="166" t="s">
        <v>12638</v>
      </c>
      <c r="F703" s="166" t="s">
        <v>14897</v>
      </c>
      <c r="G703" s="166" t="s">
        <v>12764</v>
      </c>
      <c r="H703" s="167">
        <v>0</v>
      </c>
      <c r="I703" s="168" t="s">
        <v>15176</v>
      </c>
      <c r="J703" s="168" t="s">
        <v>4734</v>
      </c>
      <c r="K703" s="207"/>
      <c r="L703" s="207"/>
      <c r="M703" s="207"/>
      <c r="N703" s="207"/>
      <c r="O703" s="207"/>
      <c r="P703" s="169"/>
      <c r="Q703" s="208"/>
      <c r="R703" s="166" t="s">
        <v>14896</v>
      </c>
      <c r="S703" s="165" t="s">
        <v>12197</v>
      </c>
      <c r="T703" s="165" t="s">
        <v>9643</v>
      </c>
      <c r="U703" s="185"/>
      <c r="V703" s="209">
        <v>372</v>
      </c>
      <c r="X703" s="210">
        <v>0</v>
      </c>
      <c r="AB703" s="211" t="s">
        <v>16393</v>
      </c>
    </row>
    <row r="704" spans="1:28" s="210" customFormat="1" ht="81">
      <c r="A704" s="294" t="s">
        <v>16394</v>
      </c>
      <c r="B704" s="166" t="s">
        <v>1090</v>
      </c>
      <c r="C704" s="170" t="s">
        <v>16395</v>
      </c>
      <c r="D704" s="213"/>
      <c r="E704" s="166" t="s">
        <v>1073</v>
      </c>
      <c r="F704" s="166" t="s">
        <v>16394</v>
      </c>
      <c r="G704" s="166" t="s">
        <v>12764</v>
      </c>
      <c r="H704" s="167">
        <v>0</v>
      </c>
      <c r="I704" s="168" t="s">
        <v>16396</v>
      </c>
      <c r="J704" s="168" t="s">
        <v>8329</v>
      </c>
      <c r="K704" s="207"/>
      <c r="L704" s="207"/>
      <c r="M704" s="207"/>
      <c r="N704" s="207"/>
      <c r="O704" s="207"/>
      <c r="P704" s="169"/>
      <c r="Q704" s="208"/>
      <c r="R704" s="166" t="s">
        <v>16395</v>
      </c>
      <c r="S704" s="165" t="s">
        <v>12164</v>
      </c>
      <c r="T704" s="165" t="s">
        <v>8328</v>
      </c>
      <c r="U704" s="185"/>
      <c r="V704" s="209">
        <v>609</v>
      </c>
      <c r="X704" s="210">
        <v>0</v>
      </c>
      <c r="AB704" s="211" t="s">
        <v>16397</v>
      </c>
    </row>
    <row r="705" spans="1:28" s="210" customFormat="1" ht="94.5">
      <c r="A705" s="294" t="s">
        <v>16398</v>
      </c>
      <c r="B705" s="166" t="s">
        <v>1090</v>
      </c>
      <c r="C705" s="170" t="s">
        <v>16399</v>
      </c>
      <c r="D705" s="213"/>
      <c r="E705" s="166" t="s">
        <v>1069</v>
      </c>
      <c r="F705" s="166" t="s">
        <v>16398</v>
      </c>
      <c r="G705" s="166" t="s">
        <v>12764</v>
      </c>
      <c r="H705" s="167">
        <v>0</v>
      </c>
      <c r="I705" s="168" t="s">
        <v>16400</v>
      </c>
      <c r="J705" s="168" t="s">
        <v>12417</v>
      </c>
      <c r="K705" s="207"/>
      <c r="L705" s="207"/>
      <c r="M705" s="207"/>
      <c r="N705" s="207"/>
      <c r="O705" s="207"/>
      <c r="P705" s="169"/>
      <c r="Q705" s="208"/>
      <c r="R705" s="166" t="s">
        <v>16399</v>
      </c>
      <c r="S705" s="165" t="s">
        <v>12128</v>
      </c>
      <c r="T705" s="165" t="s">
        <v>6842</v>
      </c>
      <c r="U705" s="185"/>
      <c r="V705" s="209">
        <v>572</v>
      </c>
      <c r="X705" s="210">
        <v>0</v>
      </c>
      <c r="AB705" s="211" t="s">
        <v>16401</v>
      </c>
    </row>
    <row r="706" spans="1:28" s="210" customFormat="1" ht="67.5">
      <c r="A706" s="294" t="s">
        <v>14904</v>
      </c>
      <c r="B706" s="166" t="s">
        <v>1088</v>
      </c>
      <c r="C706" s="170" t="s">
        <v>14903</v>
      </c>
      <c r="D706" s="213"/>
      <c r="E706" s="166" t="s">
        <v>12516</v>
      </c>
      <c r="F706" s="166" t="s">
        <v>14904</v>
      </c>
      <c r="G706" s="166" t="s">
        <v>12764</v>
      </c>
      <c r="H706" s="167">
        <v>0</v>
      </c>
      <c r="I706" s="168" t="s">
        <v>14909</v>
      </c>
      <c r="J706" s="168" t="s">
        <v>12345</v>
      </c>
      <c r="K706" s="207"/>
      <c r="L706" s="207"/>
      <c r="M706" s="207"/>
      <c r="N706" s="207"/>
      <c r="O706" s="207"/>
      <c r="P706" s="169"/>
      <c r="Q706" s="208"/>
      <c r="R706" s="166" t="s">
        <v>14903</v>
      </c>
      <c r="S706" s="165" t="s">
        <v>12046</v>
      </c>
      <c r="T706" s="165" t="s">
        <v>12277</v>
      </c>
      <c r="U706" s="185"/>
      <c r="V706" s="209">
        <v>480</v>
      </c>
      <c r="X706" s="210">
        <v>0</v>
      </c>
      <c r="AB706" s="211" t="s">
        <v>16047</v>
      </c>
    </row>
    <row r="707" spans="1:28" s="210" customFormat="1" ht="81">
      <c r="A707" s="294" t="s">
        <v>15202</v>
      </c>
      <c r="B707" s="166" t="s">
        <v>1090</v>
      </c>
      <c r="C707" s="170" t="s">
        <v>15201</v>
      </c>
      <c r="D707" s="213"/>
      <c r="E707" s="166" t="s">
        <v>2322</v>
      </c>
      <c r="F707" s="166" t="s">
        <v>15202</v>
      </c>
      <c r="G707" s="166" t="s">
        <v>12764</v>
      </c>
      <c r="H707" s="167">
        <v>0</v>
      </c>
      <c r="I707" s="168" t="s">
        <v>15210</v>
      </c>
      <c r="J707" s="168" t="s">
        <v>11050</v>
      </c>
      <c r="K707" s="207"/>
      <c r="L707" s="207"/>
      <c r="M707" s="207"/>
      <c r="N707" s="207"/>
      <c r="O707" s="207"/>
      <c r="P707" s="169"/>
      <c r="Q707" s="208"/>
      <c r="R707" s="166" t="s">
        <v>15201</v>
      </c>
      <c r="S707" s="165" t="s">
        <v>12233</v>
      </c>
      <c r="T707" s="165" t="s">
        <v>11049</v>
      </c>
      <c r="U707" s="185"/>
      <c r="V707" s="209">
        <v>607</v>
      </c>
      <c r="X707" s="210">
        <v>0</v>
      </c>
      <c r="AB707" s="211" t="s">
        <v>16402</v>
      </c>
    </row>
    <row r="708" spans="1:28" s="210" customFormat="1" ht="216">
      <c r="A708" s="294" t="s">
        <v>15191</v>
      </c>
      <c r="B708" s="166" t="s">
        <v>1088</v>
      </c>
      <c r="C708" s="170" t="s">
        <v>15190</v>
      </c>
      <c r="D708" s="213"/>
      <c r="E708" s="166" t="s">
        <v>1066</v>
      </c>
      <c r="F708" s="166" t="s">
        <v>15191</v>
      </c>
      <c r="G708" s="166" t="s">
        <v>12764</v>
      </c>
      <c r="H708" s="167">
        <v>0</v>
      </c>
      <c r="I708" s="168" t="s">
        <v>1568</v>
      </c>
      <c r="J708" s="168" t="s">
        <v>6538</v>
      </c>
      <c r="K708" s="207"/>
      <c r="L708" s="207"/>
      <c r="M708" s="207"/>
      <c r="N708" s="207"/>
      <c r="O708" s="207"/>
      <c r="P708" s="169"/>
      <c r="Q708" s="208"/>
      <c r="R708" s="166" t="s">
        <v>15190</v>
      </c>
      <c r="S708" s="165" t="s">
        <v>12120</v>
      </c>
      <c r="T708" s="165" t="s">
        <v>6537</v>
      </c>
      <c r="U708" s="185"/>
      <c r="V708" s="209">
        <v>518</v>
      </c>
      <c r="X708" s="210">
        <v>0</v>
      </c>
      <c r="AB708" s="211" t="s">
        <v>16403</v>
      </c>
    </row>
    <row r="709" spans="1:28" s="210" customFormat="1" ht="121.5">
      <c r="A709" s="294" t="s">
        <v>15208</v>
      </c>
      <c r="B709" s="166" t="s">
        <v>1090</v>
      </c>
      <c r="C709" s="170" t="s">
        <v>15207</v>
      </c>
      <c r="D709" s="213"/>
      <c r="E709" s="166" t="s">
        <v>1058</v>
      </c>
      <c r="F709" s="166" t="s">
        <v>15208</v>
      </c>
      <c r="G709" s="166" t="s">
        <v>12764</v>
      </c>
      <c r="H709" s="167">
        <v>0</v>
      </c>
      <c r="I709" s="168" t="s">
        <v>13317</v>
      </c>
      <c r="J709" s="168" t="s">
        <v>13116</v>
      </c>
      <c r="K709" s="207"/>
      <c r="L709" s="207"/>
      <c r="M709" s="207"/>
      <c r="N709" s="207"/>
      <c r="O709" s="207"/>
      <c r="P709" s="169"/>
      <c r="Q709" s="208"/>
      <c r="R709" s="166" t="s">
        <v>15207</v>
      </c>
      <c r="S709" s="165" t="s">
        <v>12054</v>
      </c>
      <c r="T709" s="165" t="s">
        <v>13017</v>
      </c>
      <c r="U709" s="185"/>
      <c r="V709" s="209">
        <v>625</v>
      </c>
      <c r="X709" s="210">
        <v>0</v>
      </c>
      <c r="AB709" s="211" t="s">
        <v>16404</v>
      </c>
    </row>
    <row r="710" spans="1:28" s="210" customFormat="1" ht="108">
      <c r="A710" s="294" t="s">
        <v>15187</v>
      </c>
      <c r="B710" s="166" t="s">
        <v>1088</v>
      </c>
      <c r="C710" s="170" t="s">
        <v>15186</v>
      </c>
      <c r="D710" s="213"/>
      <c r="E710" s="166" t="s">
        <v>1073</v>
      </c>
      <c r="F710" s="166" t="s">
        <v>15187</v>
      </c>
      <c r="G710" s="166" t="s">
        <v>12764</v>
      </c>
      <c r="H710" s="167">
        <v>0</v>
      </c>
      <c r="I710" s="168" t="s">
        <v>15197</v>
      </c>
      <c r="J710" s="168" t="s">
        <v>8327</v>
      </c>
      <c r="K710" s="207"/>
      <c r="L710" s="207"/>
      <c r="M710" s="207"/>
      <c r="N710" s="207"/>
      <c r="O710" s="207"/>
      <c r="P710" s="169"/>
      <c r="Q710" s="208"/>
      <c r="R710" s="166" t="s">
        <v>15186</v>
      </c>
      <c r="S710" s="165" t="s">
        <v>12164</v>
      </c>
      <c r="T710" s="165" t="s">
        <v>8326</v>
      </c>
      <c r="U710" s="185"/>
      <c r="V710" s="209">
        <v>469</v>
      </c>
      <c r="X710" s="210">
        <v>0</v>
      </c>
      <c r="AB710" s="211" t="s">
        <v>16405</v>
      </c>
    </row>
    <row r="711" spans="1:28" s="210" customFormat="1" ht="175.5">
      <c r="A711" s="294" t="s">
        <v>15169</v>
      </c>
      <c r="B711" s="166" t="s">
        <v>1087</v>
      </c>
      <c r="C711" s="170" t="s">
        <v>15168</v>
      </c>
      <c r="D711" s="213"/>
      <c r="E711" s="166" t="s">
        <v>1058</v>
      </c>
      <c r="F711" s="166" t="s">
        <v>15169</v>
      </c>
      <c r="G711" s="166" t="s">
        <v>12764</v>
      </c>
      <c r="H711" s="167">
        <v>0</v>
      </c>
      <c r="I711" s="168" t="s">
        <v>14551</v>
      </c>
      <c r="J711" s="168" t="s">
        <v>13122</v>
      </c>
      <c r="K711" s="207"/>
      <c r="L711" s="207"/>
      <c r="M711" s="207"/>
      <c r="N711" s="207"/>
      <c r="O711" s="207"/>
      <c r="P711" s="169"/>
      <c r="Q711" s="208"/>
      <c r="R711" s="166" t="s">
        <v>15168</v>
      </c>
      <c r="S711" s="165" t="s">
        <v>12054</v>
      </c>
      <c r="T711" s="165" t="s">
        <v>13023</v>
      </c>
      <c r="U711" s="185"/>
      <c r="V711" s="209">
        <v>257</v>
      </c>
      <c r="X711" s="210">
        <v>0</v>
      </c>
      <c r="AB711" s="211" t="s">
        <v>16406</v>
      </c>
    </row>
    <row r="712" spans="1:28" s="210" customFormat="1" ht="40.5">
      <c r="A712" s="294" t="s">
        <v>15156</v>
      </c>
      <c r="B712" s="166" t="s">
        <v>1087</v>
      </c>
      <c r="C712" s="170" t="s">
        <v>15155</v>
      </c>
      <c r="D712" s="213"/>
      <c r="E712" s="166" t="s">
        <v>12667</v>
      </c>
      <c r="F712" s="166" t="s">
        <v>15156</v>
      </c>
      <c r="G712" s="166" t="s">
        <v>12764</v>
      </c>
      <c r="H712" s="167">
        <v>0</v>
      </c>
      <c r="I712" s="168" t="s">
        <v>15157</v>
      </c>
      <c r="J712" s="168" t="s">
        <v>11104</v>
      </c>
      <c r="K712" s="207"/>
      <c r="L712" s="207"/>
      <c r="M712" s="207"/>
      <c r="N712" s="207"/>
      <c r="O712" s="207"/>
      <c r="P712" s="169"/>
      <c r="Q712" s="208"/>
      <c r="R712" s="166" t="s">
        <v>15155</v>
      </c>
      <c r="S712" s="165" t="s">
        <v>12234</v>
      </c>
      <c r="T712" s="165" t="s">
        <v>11103</v>
      </c>
      <c r="U712" s="185"/>
      <c r="V712" s="209">
        <v>90</v>
      </c>
      <c r="X712" s="210">
        <v>0</v>
      </c>
      <c r="AB712" s="211" t="s">
        <v>16407</v>
      </c>
    </row>
    <row r="713" spans="1:28" s="210" customFormat="1" ht="108">
      <c r="A713" s="294" t="s">
        <v>15200</v>
      </c>
      <c r="B713" s="166" t="s">
        <v>1090</v>
      </c>
      <c r="C713" s="170" t="s">
        <v>15255</v>
      </c>
      <c r="D713" s="213"/>
      <c r="E713" s="166" t="s">
        <v>852</v>
      </c>
      <c r="F713" s="166" t="s">
        <v>15200</v>
      </c>
      <c r="G713" s="166" t="s">
        <v>12764</v>
      </c>
      <c r="H713" s="167">
        <v>0</v>
      </c>
      <c r="I713" s="168" t="s">
        <v>15209</v>
      </c>
      <c r="J713" s="168" t="s">
        <v>11644</v>
      </c>
      <c r="K713" s="207"/>
      <c r="L713" s="207"/>
      <c r="M713" s="207"/>
      <c r="N713" s="207"/>
      <c r="O713" s="207"/>
      <c r="P713" s="169"/>
      <c r="Q713" s="208"/>
      <c r="R713" s="166" t="s">
        <v>15255</v>
      </c>
      <c r="S713" s="165" t="s">
        <v>12246</v>
      </c>
      <c r="T713" s="165" t="s">
        <v>11643</v>
      </c>
      <c r="U713" s="185"/>
      <c r="V713" s="209">
        <v>602</v>
      </c>
      <c r="X713" s="210">
        <v>0</v>
      </c>
      <c r="AB713" s="211" t="s">
        <v>16408</v>
      </c>
    </row>
    <row r="714" spans="1:28" s="210" customFormat="1" ht="81">
      <c r="A714" s="294" t="s">
        <v>15189</v>
      </c>
      <c r="B714" s="166" t="s">
        <v>1088</v>
      </c>
      <c r="C714" s="170" t="s">
        <v>15188</v>
      </c>
      <c r="D714" s="213"/>
      <c r="E714" s="166" t="s">
        <v>1064</v>
      </c>
      <c r="F714" s="166" t="s">
        <v>15189</v>
      </c>
      <c r="G714" s="166" t="s">
        <v>12764</v>
      </c>
      <c r="H714" s="167">
        <v>0</v>
      </c>
      <c r="I714" s="168" t="s">
        <v>15198</v>
      </c>
      <c r="J714" s="168" t="s">
        <v>14935</v>
      </c>
      <c r="K714" s="207"/>
      <c r="L714" s="207"/>
      <c r="M714" s="207"/>
      <c r="N714" s="207"/>
      <c r="O714" s="207"/>
      <c r="P714" s="169"/>
      <c r="Q714" s="208"/>
      <c r="R714" s="166" t="s">
        <v>15188</v>
      </c>
      <c r="S714" s="165" t="s">
        <v>12111</v>
      </c>
      <c r="T714" s="165" t="s">
        <v>6004</v>
      </c>
      <c r="U714" s="185"/>
      <c r="V714" s="209">
        <v>514</v>
      </c>
      <c r="X714" s="210">
        <v>0</v>
      </c>
      <c r="AB714" s="211" t="s">
        <v>16409</v>
      </c>
    </row>
    <row r="715" spans="1:28" s="210" customFormat="1" ht="54">
      <c r="A715" s="294" t="s">
        <v>15150</v>
      </c>
      <c r="B715" s="166" t="s">
        <v>1087</v>
      </c>
      <c r="C715" s="170" t="s">
        <v>15149</v>
      </c>
      <c r="D715" s="213"/>
      <c r="E715" s="166" t="s">
        <v>1064</v>
      </c>
      <c r="F715" s="166" t="s">
        <v>15150</v>
      </c>
      <c r="G715" s="166" t="s">
        <v>12764</v>
      </c>
      <c r="H715" s="167">
        <v>0</v>
      </c>
      <c r="I715" s="168" t="s">
        <v>15229</v>
      </c>
      <c r="J715" s="168" t="s">
        <v>14944</v>
      </c>
      <c r="K715" s="207"/>
      <c r="L715" s="207"/>
      <c r="M715" s="207"/>
      <c r="N715" s="207"/>
      <c r="O715" s="207"/>
      <c r="P715" s="169"/>
      <c r="Q715" s="208"/>
      <c r="R715" s="166" t="s">
        <v>15149</v>
      </c>
      <c r="S715" s="165" t="s">
        <v>12111</v>
      </c>
      <c r="T715" s="165" t="s">
        <v>15213</v>
      </c>
      <c r="U715" s="185"/>
      <c r="V715" s="209">
        <v>36</v>
      </c>
      <c r="X715" s="210">
        <v>0</v>
      </c>
      <c r="AB715" s="211" t="s">
        <v>16410</v>
      </c>
    </row>
    <row r="716" spans="1:28" s="210" customFormat="1" ht="108">
      <c r="A716" s="294" t="s">
        <v>15161</v>
      </c>
      <c r="B716" s="166" t="s">
        <v>1087</v>
      </c>
      <c r="C716" s="170" t="s">
        <v>15221</v>
      </c>
      <c r="D716" s="213"/>
      <c r="E716" s="166" t="s">
        <v>853</v>
      </c>
      <c r="F716" s="166" t="s">
        <v>15161</v>
      </c>
      <c r="G716" s="166" t="s">
        <v>12764</v>
      </c>
      <c r="H716" s="167">
        <v>0</v>
      </c>
      <c r="I716" s="168" t="s">
        <v>15159</v>
      </c>
      <c r="J716" s="168" t="s">
        <v>1584</v>
      </c>
      <c r="K716" s="207"/>
      <c r="L716" s="207"/>
      <c r="M716" s="207"/>
      <c r="N716" s="207"/>
      <c r="O716" s="207"/>
      <c r="P716" s="169"/>
      <c r="Q716" s="208"/>
      <c r="R716" s="166" t="s">
        <v>15221</v>
      </c>
      <c r="S716" s="165" t="s">
        <v>12252</v>
      </c>
      <c r="T716" s="165" t="s">
        <v>14836</v>
      </c>
      <c r="U716" s="185"/>
      <c r="V716" s="209">
        <v>118</v>
      </c>
      <c r="X716" s="210">
        <v>0</v>
      </c>
      <c r="AB716" s="211" t="s">
        <v>16411</v>
      </c>
    </row>
    <row r="717" spans="1:28" s="210" customFormat="1" ht="81">
      <c r="A717" s="294" t="s">
        <v>15193</v>
      </c>
      <c r="B717" s="166" t="s">
        <v>1088</v>
      </c>
      <c r="C717" s="170" t="s">
        <v>15192</v>
      </c>
      <c r="D717" s="213"/>
      <c r="E717" s="166" t="s">
        <v>850</v>
      </c>
      <c r="F717" s="166" t="s">
        <v>15193</v>
      </c>
      <c r="G717" s="166" t="s">
        <v>12764</v>
      </c>
      <c r="H717" s="167">
        <v>0</v>
      </c>
      <c r="I717" s="168" t="s">
        <v>11417</v>
      </c>
      <c r="J717" s="168" t="s">
        <v>4701</v>
      </c>
      <c r="K717" s="207"/>
      <c r="L717" s="207"/>
      <c r="M717" s="207"/>
      <c r="N717" s="207"/>
      <c r="O717" s="207"/>
      <c r="P717" s="169"/>
      <c r="Q717" s="208"/>
      <c r="R717" s="166" t="s">
        <v>15192</v>
      </c>
      <c r="S717" s="165" t="s">
        <v>12236</v>
      </c>
      <c r="T717" s="165" t="s">
        <v>11369</v>
      </c>
      <c r="U717" s="185"/>
      <c r="V717" s="209">
        <v>533</v>
      </c>
      <c r="X717" s="210">
        <v>0</v>
      </c>
      <c r="AB717" s="211" t="s">
        <v>16412</v>
      </c>
    </row>
    <row r="718" spans="1:28" s="210" customFormat="1" ht="54">
      <c r="A718" s="294" t="s">
        <v>15153</v>
      </c>
      <c r="B718" s="166" t="s">
        <v>1087</v>
      </c>
      <c r="C718" s="170" t="s">
        <v>15152</v>
      </c>
      <c r="D718" s="213"/>
      <c r="E718" s="166" t="s">
        <v>2322</v>
      </c>
      <c r="F718" s="166" t="s">
        <v>15153</v>
      </c>
      <c r="G718" s="166" t="s">
        <v>12764</v>
      </c>
      <c r="H718" s="167">
        <v>0</v>
      </c>
      <c r="I718" s="168" t="s">
        <v>15154</v>
      </c>
      <c r="J718" s="168" t="s">
        <v>11054</v>
      </c>
      <c r="K718" s="207"/>
      <c r="L718" s="207"/>
      <c r="M718" s="207"/>
      <c r="N718" s="207"/>
      <c r="O718" s="207"/>
      <c r="P718" s="169"/>
      <c r="Q718" s="208"/>
      <c r="R718" s="166" t="s">
        <v>15152</v>
      </c>
      <c r="S718" s="165" t="s">
        <v>12233</v>
      </c>
      <c r="T718" s="165" t="s">
        <v>11053</v>
      </c>
      <c r="U718" s="185"/>
      <c r="V718" s="209">
        <v>77</v>
      </c>
      <c r="X718" s="210">
        <v>0</v>
      </c>
      <c r="AB718" s="211" t="s">
        <v>16413</v>
      </c>
    </row>
    <row r="719" spans="1:28" s="210" customFormat="1" ht="135">
      <c r="A719" s="294" t="s">
        <v>15204</v>
      </c>
      <c r="B719" s="166" t="s">
        <v>1090</v>
      </c>
      <c r="C719" s="170" t="s">
        <v>15203</v>
      </c>
      <c r="D719" s="213"/>
      <c r="E719" s="166" t="s">
        <v>841</v>
      </c>
      <c r="F719" s="166" t="s">
        <v>15204</v>
      </c>
      <c r="G719" s="166" t="s">
        <v>12764</v>
      </c>
      <c r="H719" s="167">
        <v>0</v>
      </c>
      <c r="I719" s="168" t="s">
        <v>15212</v>
      </c>
      <c r="J719" s="168" t="s">
        <v>8812</v>
      </c>
      <c r="K719" s="207"/>
      <c r="L719" s="207"/>
      <c r="M719" s="207"/>
      <c r="N719" s="207"/>
      <c r="O719" s="207"/>
      <c r="P719" s="169"/>
      <c r="Q719" s="208"/>
      <c r="R719" s="166" t="s">
        <v>15203</v>
      </c>
      <c r="S719" s="165" t="s">
        <v>12182</v>
      </c>
      <c r="T719" s="165" t="s">
        <v>8811</v>
      </c>
      <c r="U719" s="185"/>
      <c r="V719" s="209">
        <v>621</v>
      </c>
      <c r="X719" s="210">
        <v>0</v>
      </c>
      <c r="AB719" s="211" t="s">
        <v>16414</v>
      </c>
    </row>
    <row r="720" spans="1:28" s="210" customFormat="1" ht="108">
      <c r="A720" s="294" t="s">
        <v>15233</v>
      </c>
      <c r="B720" s="166" t="s">
        <v>1089</v>
      </c>
      <c r="C720" s="170" t="s">
        <v>15251</v>
      </c>
      <c r="D720" s="213"/>
      <c r="E720" s="166" t="s">
        <v>1058</v>
      </c>
      <c r="F720" s="166" t="s">
        <v>15233</v>
      </c>
      <c r="G720" s="166" t="s">
        <v>12764</v>
      </c>
      <c r="H720" s="167">
        <v>0</v>
      </c>
      <c r="I720" s="168" t="s">
        <v>15234</v>
      </c>
      <c r="J720" s="168" t="s">
        <v>13117</v>
      </c>
      <c r="K720" s="207"/>
      <c r="L720" s="207"/>
      <c r="M720" s="207"/>
      <c r="N720" s="207"/>
      <c r="O720" s="207"/>
      <c r="P720" s="169"/>
      <c r="Q720" s="208"/>
      <c r="R720" s="166" t="s">
        <v>15251</v>
      </c>
      <c r="S720" s="165" t="s">
        <v>12054</v>
      </c>
      <c r="T720" s="165" t="s">
        <v>13018</v>
      </c>
      <c r="U720" s="185"/>
      <c r="V720" s="209">
        <v>351</v>
      </c>
      <c r="X720" s="210">
        <v>0</v>
      </c>
      <c r="AB720" s="211" t="s">
        <v>16415</v>
      </c>
    </row>
    <row r="721" spans="1:28" s="210" customFormat="1" ht="108">
      <c r="A721" s="293" t="s">
        <v>2175</v>
      </c>
      <c r="B721" s="166" t="s">
        <v>1088</v>
      </c>
      <c r="C721" s="170" t="s">
        <v>2228</v>
      </c>
      <c r="D721" s="213"/>
      <c r="E721" s="166" t="s">
        <v>1058</v>
      </c>
      <c r="F721" s="166" t="s">
        <v>2175</v>
      </c>
      <c r="G721" s="166" t="s">
        <v>12764</v>
      </c>
      <c r="H721" s="167">
        <v>0</v>
      </c>
      <c r="I721" s="168" t="s">
        <v>1693</v>
      </c>
      <c r="J721" s="168" t="s">
        <v>13121</v>
      </c>
      <c r="K721" s="207"/>
      <c r="L721" s="207"/>
      <c r="M721" s="207"/>
      <c r="N721" s="207"/>
      <c r="O721" s="207" t="s">
        <v>1058</v>
      </c>
      <c r="P721" s="169" t="s">
        <v>474</v>
      </c>
      <c r="Q721" s="208"/>
      <c r="R721" s="166" t="s">
        <v>2228</v>
      </c>
      <c r="S721" s="165" t="s">
        <v>12054</v>
      </c>
      <c r="T721" s="165" t="s">
        <v>13022</v>
      </c>
      <c r="U721" s="185"/>
      <c r="V721" s="209">
        <v>408</v>
      </c>
      <c r="X721" s="210">
        <v>0</v>
      </c>
      <c r="AB721" s="211" t="s">
        <v>16022</v>
      </c>
    </row>
    <row r="722" spans="1:28" s="210" customFormat="1" ht="54">
      <c r="A722" s="293" t="s">
        <v>750</v>
      </c>
      <c r="B722" s="166" t="s">
        <v>1088</v>
      </c>
      <c r="C722" s="170" t="s">
        <v>13288</v>
      </c>
      <c r="D722" s="213"/>
      <c r="E722" s="166" t="s">
        <v>1063</v>
      </c>
      <c r="F722" s="166" t="s">
        <v>750</v>
      </c>
      <c r="G722" s="166" t="s">
        <v>12764</v>
      </c>
      <c r="H722" s="167">
        <v>0</v>
      </c>
      <c r="I722" s="168" t="s">
        <v>1710</v>
      </c>
      <c r="J722" s="168" t="s">
        <v>12398</v>
      </c>
      <c r="K722" s="207"/>
      <c r="L722" s="207"/>
      <c r="M722" s="207"/>
      <c r="N722" s="207"/>
      <c r="O722" s="207" t="s">
        <v>1063</v>
      </c>
      <c r="P722" s="169" t="s">
        <v>474</v>
      </c>
      <c r="Q722" s="208"/>
      <c r="R722" s="166" t="s">
        <v>13288</v>
      </c>
      <c r="S722" s="165" t="s">
        <v>12107</v>
      </c>
      <c r="T722" s="165" t="s">
        <v>5882</v>
      </c>
      <c r="U722" s="185"/>
      <c r="V722" s="209">
        <v>510</v>
      </c>
      <c r="X722" s="210">
        <v>0</v>
      </c>
      <c r="AB722" s="211" t="s">
        <v>15965</v>
      </c>
    </row>
    <row r="723" spans="1:28" s="210" customFormat="1" ht="54">
      <c r="A723" s="293" t="s">
        <v>767</v>
      </c>
      <c r="B723" s="166" t="s">
        <v>1088</v>
      </c>
      <c r="C723" s="170" t="s">
        <v>13289</v>
      </c>
      <c r="D723" s="213"/>
      <c r="E723" s="166" t="s">
        <v>1063</v>
      </c>
      <c r="F723" s="166" t="s">
        <v>767</v>
      </c>
      <c r="G723" s="166" t="s">
        <v>12764</v>
      </c>
      <c r="H723" s="167">
        <v>0</v>
      </c>
      <c r="I723" s="168" t="s">
        <v>1708</v>
      </c>
      <c r="J723" s="168" t="s">
        <v>5897</v>
      </c>
      <c r="K723" s="207"/>
      <c r="L723" s="207"/>
      <c r="M723" s="207"/>
      <c r="N723" s="207"/>
      <c r="O723" s="207" t="s">
        <v>1063</v>
      </c>
      <c r="P723" s="169" t="s">
        <v>474</v>
      </c>
      <c r="Q723" s="208"/>
      <c r="R723" s="166" t="s">
        <v>13289</v>
      </c>
      <c r="S723" s="165" t="s">
        <v>12107</v>
      </c>
      <c r="T723" s="165" t="s">
        <v>5896</v>
      </c>
      <c r="U723" s="185"/>
      <c r="V723" s="209">
        <v>509</v>
      </c>
      <c r="X723" s="210">
        <v>0</v>
      </c>
      <c r="AB723" s="211" t="s">
        <v>15966</v>
      </c>
    </row>
    <row r="724" spans="1:28" s="210" customFormat="1" ht="27">
      <c r="A724" s="293" t="s">
        <v>753</v>
      </c>
      <c r="B724" s="166" t="s">
        <v>1088</v>
      </c>
      <c r="C724" s="170" t="s">
        <v>989</v>
      </c>
      <c r="D724" s="213"/>
      <c r="E724" s="166" t="s">
        <v>848</v>
      </c>
      <c r="F724" s="166" t="s">
        <v>753</v>
      </c>
      <c r="G724" s="166" t="s">
        <v>12764</v>
      </c>
      <c r="H724" s="167">
        <v>0</v>
      </c>
      <c r="I724" s="168" t="s">
        <v>1711</v>
      </c>
      <c r="J724" s="168" t="s">
        <v>1712</v>
      </c>
      <c r="K724" s="207"/>
      <c r="L724" s="207"/>
      <c r="M724" s="207"/>
      <c r="N724" s="207"/>
      <c r="O724" s="207" t="s">
        <v>16416</v>
      </c>
      <c r="P724" s="169" t="s">
        <v>474</v>
      </c>
      <c r="Q724" s="208"/>
      <c r="R724" s="166" t="s">
        <v>989</v>
      </c>
      <c r="S724" s="165" t="s">
        <v>12223</v>
      </c>
      <c r="T724" s="165" t="s">
        <v>10711</v>
      </c>
      <c r="U724" s="185"/>
      <c r="V724" s="209">
        <v>521</v>
      </c>
      <c r="X724" s="210">
        <v>0</v>
      </c>
      <c r="AB724" s="211" t="s">
        <v>15977</v>
      </c>
    </row>
    <row r="725" spans="1:28" s="210" customFormat="1" ht="40.5">
      <c r="A725" s="293" t="s">
        <v>1728</v>
      </c>
      <c r="B725" s="166" t="s">
        <v>1088</v>
      </c>
      <c r="C725" s="170" t="s">
        <v>14898</v>
      </c>
      <c r="D725" s="213"/>
      <c r="E725" s="166" t="s">
        <v>1053</v>
      </c>
      <c r="F725" s="166" t="s">
        <v>1728</v>
      </c>
      <c r="G725" s="166" t="s">
        <v>12764</v>
      </c>
      <c r="H725" s="167">
        <v>0</v>
      </c>
      <c r="I725" s="168" t="s">
        <v>1729</v>
      </c>
      <c r="J725" s="168" t="s">
        <v>3031</v>
      </c>
      <c r="K725" s="207"/>
      <c r="L725" s="207"/>
      <c r="M725" s="207"/>
      <c r="N725" s="207"/>
      <c r="O725" s="166" t="s">
        <v>16417</v>
      </c>
      <c r="P725" s="169" t="s">
        <v>474</v>
      </c>
      <c r="Q725" s="208"/>
      <c r="R725" s="166" t="s">
        <v>14898</v>
      </c>
      <c r="S725" s="165" t="s">
        <v>12026</v>
      </c>
      <c r="T725" s="165" t="s">
        <v>3030</v>
      </c>
      <c r="U725" s="185"/>
      <c r="V725" s="209">
        <v>404</v>
      </c>
      <c r="X725" s="210">
        <v>0</v>
      </c>
      <c r="AB725" s="211" t="s">
        <v>16015</v>
      </c>
    </row>
    <row r="726" spans="1:28" s="210" customFormat="1" ht="27">
      <c r="A726" s="293" t="s">
        <v>744</v>
      </c>
      <c r="B726" s="166" t="s">
        <v>1088</v>
      </c>
      <c r="C726" s="170" t="s">
        <v>992</v>
      </c>
      <c r="D726" s="213"/>
      <c r="E726" s="166" t="s">
        <v>840</v>
      </c>
      <c r="F726" s="166" t="s">
        <v>744</v>
      </c>
      <c r="G726" s="166" t="s">
        <v>12764</v>
      </c>
      <c r="H726" s="167">
        <v>0</v>
      </c>
      <c r="I726" s="168" t="s">
        <v>1702</v>
      </c>
      <c r="J726" s="168" t="s">
        <v>8699</v>
      </c>
      <c r="K726" s="207"/>
      <c r="L726" s="207"/>
      <c r="M726" s="207"/>
      <c r="N726" s="207"/>
      <c r="O726" s="166" t="s">
        <v>840</v>
      </c>
      <c r="P726" s="169" t="s">
        <v>474</v>
      </c>
      <c r="Q726" s="208"/>
      <c r="R726" s="166" t="s">
        <v>992</v>
      </c>
      <c r="S726" s="165" t="s">
        <v>12179</v>
      </c>
      <c r="T726" s="165" t="s">
        <v>8698</v>
      </c>
      <c r="U726" s="185"/>
      <c r="V726" s="209">
        <v>481</v>
      </c>
      <c r="X726" s="210">
        <v>0</v>
      </c>
      <c r="AB726" s="211" t="s">
        <v>15974</v>
      </c>
    </row>
    <row r="727" spans="1:28" s="210" customFormat="1" ht="54">
      <c r="A727" s="293" t="s">
        <v>748</v>
      </c>
      <c r="B727" s="166" t="s">
        <v>1088</v>
      </c>
      <c r="C727" s="170" t="s">
        <v>13290</v>
      </c>
      <c r="D727" s="213"/>
      <c r="E727" s="166" t="s">
        <v>2321</v>
      </c>
      <c r="F727" s="166" t="s">
        <v>748</v>
      </c>
      <c r="G727" s="166" t="s">
        <v>12764</v>
      </c>
      <c r="H727" s="167">
        <v>0</v>
      </c>
      <c r="I727" s="168" t="s">
        <v>1688</v>
      </c>
      <c r="J727" s="168" t="s">
        <v>1688</v>
      </c>
      <c r="K727" s="207"/>
      <c r="L727" s="207"/>
      <c r="M727" s="207"/>
      <c r="N727" s="207"/>
      <c r="O727" s="166" t="s">
        <v>2321</v>
      </c>
      <c r="P727" s="169" t="s">
        <v>474</v>
      </c>
      <c r="Q727" s="208"/>
      <c r="R727" s="166" t="s">
        <v>13290</v>
      </c>
      <c r="S727" s="165" t="s">
        <v>12035</v>
      </c>
      <c r="T727" s="165" t="s">
        <v>3289</v>
      </c>
      <c r="U727" s="185"/>
      <c r="V727" s="209">
        <v>493</v>
      </c>
      <c r="X727" s="210">
        <v>0</v>
      </c>
      <c r="AB727" s="211" t="s">
        <v>15959</v>
      </c>
    </row>
    <row r="728" spans="1:28" s="210" customFormat="1" ht="67.5">
      <c r="A728" s="165" t="s">
        <v>1356</v>
      </c>
      <c r="B728" s="166" t="s">
        <v>1088</v>
      </c>
      <c r="C728" s="170" t="s">
        <v>1355</v>
      </c>
      <c r="D728" s="213"/>
      <c r="E728" s="166" t="s">
        <v>1063</v>
      </c>
      <c r="F728" s="166" t="s">
        <v>1356</v>
      </c>
      <c r="G728" s="166" t="s">
        <v>12764</v>
      </c>
      <c r="H728" s="167">
        <v>0</v>
      </c>
      <c r="I728" s="168" t="s">
        <v>1686</v>
      </c>
      <c r="J728" s="168" t="s">
        <v>12398</v>
      </c>
      <c r="K728" s="207"/>
      <c r="L728" s="207"/>
      <c r="M728" s="207"/>
      <c r="N728" s="207"/>
      <c r="O728" s="166" t="s">
        <v>1063</v>
      </c>
      <c r="P728" s="169" t="s">
        <v>474</v>
      </c>
      <c r="Q728" s="208"/>
      <c r="R728" s="166" t="s">
        <v>1355</v>
      </c>
      <c r="S728" s="165" t="s">
        <v>12107</v>
      </c>
      <c r="T728" s="165" t="s">
        <v>5882</v>
      </c>
      <c r="U728" s="185"/>
      <c r="V728" s="209">
        <v>499</v>
      </c>
      <c r="X728" s="210">
        <v>0</v>
      </c>
      <c r="AB728" s="211" t="s">
        <v>15975</v>
      </c>
    </row>
    <row r="729" spans="1:28" s="210" customFormat="1" ht="40.5">
      <c r="A729" s="165" t="s">
        <v>13348</v>
      </c>
      <c r="B729" s="166" t="s">
        <v>1088</v>
      </c>
      <c r="C729" s="170" t="s">
        <v>13334</v>
      </c>
      <c r="D729" s="213"/>
      <c r="E729" s="166" t="s">
        <v>12638</v>
      </c>
      <c r="F729" s="166" t="s">
        <v>13348</v>
      </c>
      <c r="G729" s="166" t="s">
        <v>12764</v>
      </c>
      <c r="H729" s="167">
        <v>0</v>
      </c>
      <c r="I729" s="168" t="s">
        <v>13359</v>
      </c>
      <c r="J729" s="168" t="s">
        <v>9642</v>
      </c>
      <c r="K729" s="207"/>
      <c r="L729" s="207"/>
      <c r="M729" s="207"/>
      <c r="N729" s="207"/>
      <c r="O729" s="166" t="s">
        <v>12638</v>
      </c>
      <c r="P729" s="169" t="s">
        <v>474</v>
      </c>
      <c r="Q729" s="208"/>
      <c r="R729" s="166" t="s">
        <v>13334</v>
      </c>
      <c r="S729" s="165" t="s">
        <v>12197</v>
      </c>
      <c r="T729" s="165" t="s">
        <v>9639</v>
      </c>
      <c r="U729" s="185"/>
      <c r="V729" s="209">
        <v>465</v>
      </c>
      <c r="X729" s="210">
        <v>0</v>
      </c>
      <c r="AB729" s="211" t="s">
        <v>16021</v>
      </c>
    </row>
    <row r="730" spans="1:28" s="210" customFormat="1" ht="54">
      <c r="A730" s="165" t="s">
        <v>749</v>
      </c>
      <c r="B730" s="166" t="s">
        <v>1088</v>
      </c>
      <c r="C730" s="170" t="s">
        <v>607</v>
      </c>
      <c r="D730" s="213"/>
      <c r="E730" s="166" t="s">
        <v>1063</v>
      </c>
      <c r="F730" s="166" t="s">
        <v>749</v>
      </c>
      <c r="G730" s="166" t="s">
        <v>12764</v>
      </c>
      <c r="H730" s="167">
        <v>0</v>
      </c>
      <c r="I730" s="168" t="s">
        <v>1686</v>
      </c>
      <c r="J730" s="168" t="s">
        <v>12398</v>
      </c>
      <c r="K730" s="207"/>
      <c r="L730" s="207"/>
      <c r="M730" s="207"/>
      <c r="N730" s="207"/>
      <c r="O730" s="166" t="s">
        <v>1063</v>
      </c>
      <c r="P730" s="169" t="s">
        <v>474</v>
      </c>
      <c r="Q730" s="208"/>
      <c r="R730" s="166" t="s">
        <v>607</v>
      </c>
      <c r="S730" s="165" t="s">
        <v>12107</v>
      </c>
      <c r="T730" s="165" t="s">
        <v>5882</v>
      </c>
      <c r="U730" s="185"/>
      <c r="V730" s="209">
        <v>502</v>
      </c>
      <c r="X730" s="210">
        <v>0</v>
      </c>
      <c r="AB730" s="211" t="s">
        <v>15980</v>
      </c>
    </row>
    <row r="731" spans="1:28" s="210" customFormat="1" ht="81">
      <c r="A731" s="165" t="s">
        <v>754</v>
      </c>
      <c r="B731" s="166" t="s">
        <v>1088</v>
      </c>
      <c r="C731" s="170" t="s">
        <v>2422</v>
      </c>
      <c r="D731" s="213"/>
      <c r="E731" s="166" t="s">
        <v>1054</v>
      </c>
      <c r="F731" s="166" t="s">
        <v>754</v>
      </c>
      <c r="G731" s="166" t="s">
        <v>12764</v>
      </c>
      <c r="H731" s="167">
        <v>0</v>
      </c>
      <c r="I731" s="168" t="s">
        <v>1685</v>
      </c>
      <c r="J731" s="168" t="s">
        <v>1689</v>
      </c>
      <c r="K731" s="207"/>
      <c r="L731" s="207"/>
      <c r="M731" s="207"/>
      <c r="N731" s="207"/>
      <c r="O731" s="207" t="s">
        <v>15956</v>
      </c>
      <c r="P731" s="169" t="s">
        <v>474</v>
      </c>
      <c r="Q731" s="208"/>
      <c r="R731" s="166" t="s">
        <v>2422</v>
      </c>
      <c r="S731" s="165" t="s">
        <v>12037</v>
      </c>
      <c r="T731" s="165" t="s">
        <v>3337</v>
      </c>
      <c r="U731" s="185"/>
      <c r="V731" s="209">
        <v>530</v>
      </c>
      <c r="X731" s="210">
        <v>0</v>
      </c>
      <c r="AB731" s="211" t="s">
        <v>15992</v>
      </c>
    </row>
    <row r="732" spans="1:28" s="210" customFormat="1" ht="27">
      <c r="A732" s="165" t="s">
        <v>738</v>
      </c>
      <c r="B732" s="166" t="s">
        <v>1088</v>
      </c>
      <c r="C732" s="170" t="s">
        <v>778</v>
      </c>
      <c r="D732" s="213"/>
      <c r="E732" s="166" t="s">
        <v>842</v>
      </c>
      <c r="F732" s="166" t="s">
        <v>738</v>
      </c>
      <c r="G732" s="166" t="s">
        <v>12764</v>
      </c>
      <c r="H732" s="167">
        <v>0</v>
      </c>
      <c r="I732" s="168" t="s">
        <v>1690</v>
      </c>
      <c r="J732" s="168" t="s">
        <v>9079</v>
      </c>
      <c r="K732" s="207"/>
      <c r="L732" s="207"/>
      <c r="M732" s="207"/>
      <c r="N732" s="207"/>
      <c r="O732" s="207"/>
      <c r="P732" s="169"/>
      <c r="Q732" s="208"/>
      <c r="R732" s="166" t="s">
        <v>778</v>
      </c>
      <c r="S732" s="165" t="s">
        <v>12184</v>
      </c>
      <c r="T732" s="165" t="s">
        <v>13070</v>
      </c>
      <c r="U732" s="185"/>
      <c r="V732" s="209">
        <v>437</v>
      </c>
      <c r="X732" s="210">
        <v>0</v>
      </c>
      <c r="AB732" s="211" t="s">
        <v>15970</v>
      </c>
    </row>
    <row r="733" spans="1:28" s="210" customFormat="1" ht="67.5">
      <c r="A733" s="165" t="s">
        <v>13349</v>
      </c>
      <c r="B733" s="166" t="s">
        <v>1088</v>
      </c>
      <c r="C733" s="170" t="s">
        <v>13335</v>
      </c>
      <c r="D733" s="213"/>
      <c r="E733" s="166" t="s">
        <v>1063</v>
      </c>
      <c r="F733" s="166" t="s">
        <v>13349</v>
      </c>
      <c r="G733" s="166" t="s">
        <v>12764</v>
      </c>
      <c r="H733" s="167">
        <v>0</v>
      </c>
      <c r="I733" s="168" t="s">
        <v>14557</v>
      </c>
      <c r="J733" s="168" t="s">
        <v>12398</v>
      </c>
      <c r="K733" s="207"/>
      <c r="L733" s="207"/>
      <c r="M733" s="207"/>
      <c r="N733" s="207"/>
      <c r="O733" s="207"/>
      <c r="P733" s="169"/>
      <c r="Q733" s="208"/>
      <c r="R733" s="166" t="s">
        <v>13335</v>
      </c>
      <c r="S733" s="165" t="s">
        <v>12107</v>
      </c>
      <c r="T733" s="165" t="s">
        <v>5882</v>
      </c>
      <c r="U733" s="185"/>
      <c r="V733" s="209">
        <v>503</v>
      </c>
      <c r="X733" s="210">
        <v>0</v>
      </c>
      <c r="AB733" s="211" t="s">
        <v>16010</v>
      </c>
    </row>
    <row r="734" spans="1:28" s="210" customFormat="1" ht="108">
      <c r="A734" s="293" t="s">
        <v>2175</v>
      </c>
      <c r="B734" s="166" t="s">
        <v>1088</v>
      </c>
      <c r="C734" s="170" t="s">
        <v>2228</v>
      </c>
      <c r="D734" s="213"/>
      <c r="E734" s="166" t="s">
        <v>1058</v>
      </c>
      <c r="F734" s="166" t="s">
        <v>2175</v>
      </c>
      <c r="G734" s="166" t="s">
        <v>12764</v>
      </c>
      <c r="H734" s="167">
        <v>0</v>
      </c>
      <c r="I734" s="168" t="s">
        <v>1693</v>
      </c>
      <c r="J734" s="168" t="s">
        <v>13121</v>
      </c>
      <c r="K734" s="207"/>
      <c r="L734" s="207"/>
      <c r="M734" s="207"/>
      <c r="N734" s="207"/>
      <c r="O734" s="207"/>
      <c r="P734" s="169"/>
      <c r="Q734" s="208"/>
      <c r="R734" s="166" t="s">
        <v>2228</v>
      </c>
      <c r="S734" s="165" t="s">
        <v>12054</v>
      </c>
      <c r="T734" s="165" t="s">
        <v>13022</v>
      </c>
      <c r="U734" s="185"/>
      <c r="V734" s="209">
        <v>411</v>
      </c>
      <c r="X734" s="210">
        <v>0</v>
      </c>
      <c r="AB734" s="211" t="s">
        <v>16022</v>
      </c>
    </row>
    <row r="735" spans="1:28" s="210" customFormat="1" ht="27">
      <c r="A735" s="293" t="s">
        <v>735</v>
      </c>
      <c r="B735" s="166" t="s">
        <v>1088</v>
      </c>
      <c r="C735" s="170" t="s">
        <v>15913</v>
      </c>
      <c r="D735" s="213"/>
      <c r="E735" s="166" t="s">
        <v>2323</v>
      </c>
      <c r="F735" s="166" t="s">
        <v>735</v>
      </c>
      <c r="G735" s="166" t="s">
        <v>12764</v>
      </c>
      <c r="H735" s="167">
        <v>0</v>
      </c>
      <c r="I735" s="168" t="s">
        <v>1679</v>
      </c>
      <c r="J735" s="168" t="s">
        <v>1660</v>
      </c>
      <c r="K735" s="207"/>
      <c r="L735" s="207"/>
      <c r="M735" s="207"/>
      <c r="N735" s="207"/>
      <c r="O735" s="207"/>
      <c r="P735" s="169"/>
      <c r="Q735" s="208"/>
      <c r="R735" s="166" t="s">
        <v>15913</v>
      </c>
      <c r="S735" s="165" t="s">
        <v>12238</v>
      </c>
      <c r="T735" s="165" t="s">
        <v>11494</v>
      </c>
      <c r="U735" s="185"/>
      <c r="V735" s="209">
        <v>400</v>
      </c>
      <c r="X735" s="210">
        <v>0</v>
      </c>
      <c r="AB735" s="211" t="s">
        <v>15996</v>
      </c>
    </row>
    <row r="736" spans="1:28" s="210" customFormat="1" ht="67.5">
      <c r="A736" s="293" t="s">
        <v>15455</v>
      </c>
      <c r="B736" s="166" t="s">
        <v>1088</v>
      </c>
      <c r="C736" s="170" t="s">
        <v>15454</v>
      </c>
      <c r="D736" s="213"/>
      <c r="E736" s="166" t="s">
        <v>1063</v>
      </c>
      <c r="F736" s="166" t="s">
        <v>15455</v>
      </c>
      <c r="G736" s="166" t="s">
        <v>12764</v>
      </c>
      <c r="H736" s="167">
        <v>0</v>
      </c>
      <c r="I736" s="168" t="s">
        <v>15456</v>
      </c>
      <c r="J736" s="168" t="s">
        <v>12398</v>
      </c>
      <c r="K736" s="207"/>
      <c r="L736" s="207"/>
      <c r="M736" s="207"/>
      <c r="N736" s="207"/>
      <c r="O736" s="207"/>
      <c r="P736" s="169"/>
      <c r="Q736" s="208"/>
      <c r="R736" s="166" t="s">
        <v>15454</v>
      </c>
      <c r="S736" s="165" t="s">
        <v>12107</v>
      </c>
      <c r="T736" s="165" t="s">
        <v>5882</v>
      </c>
      <c r="U736" s="185"/>
      <c r="V736" s="209">
        <v>503</v>
      </c>
      <c r="X736" s="210">
        <v>0</v>
      </c>
      <c r="AB736" s="211" t="s">
        <v>16023</v>
      </c>
    </row>
    <row r="737" spans="1:28" s="210" customFormat="1" ht="20">
      <c r="A737" s="293" t="s">
        <v>1362</v>
      </c>
      <c r="B737" s="166" t="s">
        <v>1088</v>
      </c>
      <c r="C737" s="170" t="s">
        <v>866</v>
      </c>
      <c r="D737" s="213"/>
      <c r="E737" s="166" t="s">
        <v>1066</v>
      </c>
      <c r="F737" s="166" t="s">
        <v>1362</v>
      </c>
      <c r="G737" s="166" t="s">
        <v>12764</v>
      </c>
      <c r="H737" s="167">
        <v>0</v>
      </c>
      <c r="I737" s="168" t="s">
        <v>1526</v>
      </c>
      <c r="J737" s="168" t="s">
        <v>1527</v>
      </c>
      <c r="K737" s="207"/>
      <c r="L737" s="207"/>
      <c r="M737" s="207"/>
      <c r="N737" s="207"/>
      <c r="O737" s="207"/>
      <c r="P737" s="169"/>
      <c r="Q737" s="208"/>
      <c r="R737" s="166" t="s">
        <v>866</v>
      </c>
      <c r="S737" s="165" t="s">
        <v>12120</v>
      </c>
      <c r="T737" s="165" t="s">
        <v>6503</v>
      </c>
      <c r="U737" s="185"/>
      <c r="V737" s="209">
        <v>429</v>
      </c>
      <c r="X737" s="210">
        <v>0</v>
      </c>
      <c r="AB737" s="211" t="s">
        <v>16024</v>
      </c>
    </row>
    <row r="738" spans="1:28" s="210" customFormat="1" ht="40.5">
      <c r="A738" s="293" t="s">
        <v>736</v>
      </c>
      <c r="B738" s="166" t="s">
        <v>1088</v>
      </c>
      <c r="C738" s="170" t="s">
        <v>803</v>
      </c>
      <c r="D738" s="213"/>
      <c r="E738" s="166" t="s">
        <v>2321</v>
      </c>
      <c r="F738" s="166" t="s">
        <v>736</v>
      </c>
      <c r="G738" s="166" t="s">
        <v>12764</v>
      </c>
      <c r="H738" s="167">
        <v>0</v>
      </c>
      <c r="I738" s="168" t="s">
        <v>1688</v>
      </c>
      <c r="J738" s="168" t="s">
        <v>1688</v>
      </c>
      <c r="K738" s="207"/>
      <c r="L738" s="207"/>
      <c r="M738" s="207"/>
      <c r="N738" s="207"/>
      <c r="O738" s="207"/>
      <c r="P738" s="169"/>
      <c r="Q738" s="208"/>
      <c r="R738" s="166" t="s">
        <v>803</v>
      </c>
      <c r="S738" s="165" t="s">
        <v>12035</v>
      </c>
      <c r="T738" s="165" t="s">
        <v>3289</v>
      </c>
      <c r="U738" s="185"/>
      <c r="V738" s="209">
        <v>433</v>
      </c>
      <c r="X738" s="210">
        <v>0</v>
      </c>
      <c r="AB738" s="211" t="s">
        <v>15969</v>
      </c>
    </row>
    <row r="739" spans="1:28" s="210" customFormat="1" ht="27">
      <c r="A739" s="293" t="s">
        <v>738</v>
      </c>
      <c r="B739" s="166" t="s">
        <v>1088</v>
      </c>
      <c r="C739" s="170" t="s">
        <v>778</v>
      </c>
      <c r="D739" s="213"/>
      <c r="E739" s="166" t="s">
        <v>842</v>
      </c>
      <c r="F739" s="166" t="s">
        <v>738</v>
      </c>
      <c r="G739" s="166" t="s">
        <v>12764</v>
      </c>
      <c r="H739" s="167">
        <v>0</v>
      </c>
      <c r="I739" s="168" t="s">
        <v>1690</v>
      </c>
      <c r="J739" s="168" t="s">
        <v>9079</v>
      </c>
      <c r="K739" s="207"/>
      <c r="L739" s="207"/>
      <c r="M739" s="207"/>
      <c r="N739" s="207"/>
      <c r="O739" s="207"/>
      <c r="P739" s="169"/>
      <c r="Q739" s="208"/>
      <c r="R739" s="166" t="s">
        <v>778</v>
      </c>
      <c r="S739" s="165" t="s">
        <v>12184</v>
      </c>
      <c r="T739" s="165" t="s">
        <v>13070</v>
      </c>
      <c r="U739" s="185"/>
      <c r="V739" s="209">
        <v>442</v>
      </c>
      <c r="X739" s="210">
        <v>0</v>
      </c>
      <c r="AB739" s="211" t="s">
        <v>15970</v>
      </c>
    </row>
    <row r="740" spans="1:28" s="210" customFormat="1" ht="94.5">
      <c r="A740" s="293" t="s">
        <v>739</v>
      </c>
      <c r="B740" s="166" t="s">
        <v>1088</v>
      </c>
      <c r="C740" s="170" t="s">
        <v>2053</v>
      </c>
      <c r="D740" s="213"/>
      <c r="E740" s="166" t="s">
        <v>1058</v>
      </c>
      <c r="F740" s="166" t="s">
        <v>739</v>
      </c>
      <c r="G740" s="166" t="s">
        <v>12764</v>
      </c>
      <c r="H740" s="167">
        <v>0</v>
      </c>
      <c r="I740" s="168" t="s">
        <v>2336</v>
      </c>
      <c r="J740" s="168" t="s">
        <v>13126</v>
      </c>
      <c r="K740" s="207"/>
      <c r="L740" s="207"/>
      <c r="M740" s="207"/>
      <c r="N740" s="207"/>
      <c r="O740" s="207"/>
      <c r="P740" s="169"/>
      <c r="Q740" s="208"/>
      <c r="R740" s="166" t="s">
        <v>2053</v>
      </c>
      <c r="S740" s="165" t="s">
        <v>12054</v>
      </c>
      <c r="T740" s="165" t="s">
        <v>13027</v>
      </c>
      <c r="U740" s="185"/>
      <c r="V740" s="209">
        <v>448</v>
      </c>
      <c r="X740" s="210">
        <v>0</v>
      </c>
      <c r="AB740" s="211" t="s">
        <v>15971</v>
      </c>
    </row>
    <row r="741" spans="1:28" s="210" customFormat="1" ht="54">
      <c r="A741" s="293" t="s">
        <v>742</v>
      </c>
      <c r="B741" s="166" t="s">
        <v>1088</v>
      </c>
      <c r="C741" s="170" t="s">
        <v>1281</v>
      </c>
      <c r="D741" s="213"/>
      <c r="E741" s="166" t="s">
        <v>1058</v>
      </c>
      <c r="F741" s="166" t="s">
        <v>742</v>
      </c>
      <c r="G741" s="166" t="s">
        <v>12764</v>
      </c>
      <c r="H741" s="167">
        <v>0</v>
      </c>
      <c r="I741" s="168" t="s">
        <v>1694</v>
      </c>
      <c r="J741" s="168" t="s">
        <v>13101</v>
      </c>
      <c r="K741" s="207"/>
      <c r="L741" s="207"/>
      <c r="M741" s="207"/>
      <c r="N741" s="207"/>
      <c r="O741" s="207"/>
      <c r="P741" s="169"/>
      <c r="Q741" s="208"/>
      <c r="R741" s="166" t="s">
        <v>1281</v>
      </c>
      <c r="S741" s="165" t="s">
        <v>12054</v>
      </c>
      <c r="T741" s="165" t="s">
        <v>13002</v>
      </c>
      <c r="U741" s="185"/>
      <c r="V741" s="209">
        <v>414</v>
      </c>
      <c r="X741" s="210">
        <v>0</v>
      </c>
      <c r="AB741" s="211" t="s">
        <v>15968</v>
      </c>
    </row>
    <row r="742" spans="1:28" s="210" customFormat="1" ht="81">
      <c r="A742" s="293" t="s">
        <v>15890</v>
      </c>
      <c r="B742" s="166" t="s">
        <v>1088</v>
      </c>
      <c r="C742" s="170" t="s">
        <v>15891</v>
      </c>
      <c r="D742" s="213"/>
      <c r="E742" s="166" t="s">
        <v>1073</v>
      </c>
      <c r="F742" s="166" t="s">
        <v>15890</v>
      </c>
      <c r="G742" s="166" t="s">
        <v>12764</v>
      </c>
      <c r="H742" s="167">
        <v>0</v>
      </c>
      <c r="I742" s="168" t="s">
        <v>15892</v>
      </c>
      <c r="J742" s="168" t="s">
        <v>8321</v>
      </c>
      <c r="K742" s="207"/>
      <c r="L742" s="207"/>
      <c r="M742" s="207"/>
      <c r="N742" s="207"/>
      <c r="O742" s="207"/>
      <c r="P742" s="169"/>
      <c r="Q742" s="208"/>
      <c r="R742" s="166" t="s">
        <v>15891</v>
      </c>
      <c r="S742" s="165" t="s">
        <v>12164</v>
      </c>
      <c r="T742" s="165" t="s">
        <v>8320</v>
      </c>
      <c r="U742" s="185"/>
      <c r="V742" s="209">
        <v>474</v>
      </c>
      <c r="X742" s="210">
        <v>0</v>
      </c>
      <c r="AB742" s="211" t="s">
        <v>15972</v>
      </c>
    </row>
    <row r="743" spans="1:28" s="210" customFormat="1" ht="54">
      <c r="A743" s="293" t="s">
        <v>1699</v>
      </c>
      <c r="B743" s="166" t="s">
        <v>1088</v>
      </c>
      <c r="C743" s="170" t="s">
        <v>2057</v>
      </c>
      <c r="D743" s="213"/>
      <c r="E743" s="166" t="s">
        <v>2323</v>
      </c>
      <c r="F743" s="166" t="s">
        <v>1699</v>
      </c>
      <c r="G743" s="166" t="s">
        <v>12764</v>
      </c>
      <c r="H743" s="167">
        <v>0</v>
      </c>
      <c r="I743" s="168" t="s">
        <v>1700</v>
      </c>
      <c r="J743" s="168" t="s">
        <v>1575</v>
      </c>
      <c r="K743" s="207"/>
      <c r="L743" s="207"/>
      <c r="M743" s="207"/>
      <c r="N743" s="207"/>
      <c r="O743" s="207"/>
      <c r="P743" s="169"/>
      <c r="Q743" s="208"/>
      <c r="R743" s="166" t="s">
        <v>2057</v>
      </c>
      <c r="S743" s="165" t="s">
        <v>12238</v>
      </c>
      <c r="T743" s="165" t="s">
        <v>11457</v>
      </c>
      <c r="U743" s="185"/>
      <c r="V743" s="209">
        <v>479</v>
      </c>
      <c r="X743" s="210">
        <v>0</v>
      </c>
      <c r="AB743" s="211" t="s">
        <v>15999</v>
      </c>
    </row>
    <row r="744" spans="1:28" s="210" customFormat="1" ht="54">
      <c r="A744" s="293" t="s">
        <v>743</v>
      </c>
      <c r="B744" s="166" t="s">
        <v>1088</v>
      </c>
      <c r="C744" s="170" t="s">
        <v>11981</v>
      </c>
      <c r="D744" s="213"/>
      <c r="E744" s="166" t="s">
        <v>1054</v>
      </c>
      <c r="F744" s="166" t="s">
        <v>743</v>
      </c>
      <c r="G744" s="166" t="s">
        <v>12764</v>
      </c>
      <c r="H744" s="167">
        <v>0</v>
      </c>
      <c r="I744" s="168" t="s">
        <v>15916</v>
      </c>
      <c r="J744" s="168" t="s">
        <v>1610</v>
      </c>
      <c r="K744" s="207"/>
      <c r="L744" s="207"/>
      <c r="M744" s="207"/>
      <c r="N744" s="207"/>
      <c r="O744" s="207"/>
      <c r="P744" s="169"/>
      <c r="Q744" s="208"/>
      <c r="R744" s="166" t="s">
        <v>11981</v>
      </c>
      <c r="S744" s="165" t="s">
        <v>12037</v>
      </c>
      <c r="T744" s="165" t="s">
        <v>3340</v>
      </c>
      <c r="U744" s="185"/>
      <c r="V744" s="209">
        <v>482</v>
      </c>
      <c r="X744" s="210">
        <v>0</v>
      </c>
      <c r="AB744" s="211" t="s">
        <v>15958</v>
      </c>
    </row>
    <row r="745" spans="1:28" s="210" customFormat="1" ht="27">
      <c r="A745" s="293" t="s">
        <v>744</v>
      </c>
      <c r="B745" s="166" t="s">
        <v>1088</v>
      </c>
      <c r="C745" s="170" t="s">
        <v>992</v>
      </c>
      <c r="D745" s="213"/>
      <c r="E745" s="166" t="s">
        <v>840</v>
      </c>
      <c r="F745" s="166" t="s">
        <v>744</v>
      </c>
      <c r="G745" s="166" t="s">
        <v>12764</v>
      </c>
      <c r="H745" s="167">
        <v>0</v>
      </c>
      <c r="I745" s="168" t="s">
        <v>1702</v>
      </c>
      <c r="J745" s="168" t="s">
        <v>8699</v>
      </c>
      <c r="K745" s="207"/>
      <c r="L745" s="207"/>
      <c r="M745" s="207"/>
      <c r="N745" s="207"/>
      <c r="O745" s="207"/>
      <c r="P745" s="169"/>
      <c r="Q745" s="208"/>
      <c r="R745" s="166" t="s">
        <v>992</v>
      </c>
      <c r="S745" s="165" t="s">
        <v>12179</v>
      </c>
      <c r="T745" s="165" t="s">
        <v>8698</v>
      </c>
      <c r="U745" s="185"/>
      <c r="V745" s="209">
        <v>487</v>
      </c>
      <c r="X745" s="210">
        <v>0</v>
      </c>
      <c r="AB745" s="211" t="s">
        <v>15974</v>
      </c>
    </row>
    <row r="746" spans="1:28" s="210" customFormat="1" ht="81">
      <c r="A746" s="293" t="s">
        <v>745</v>
      </c>
      <c r="B746" s="166" t="s">
        <v>1088</v>
      </c>
      <c r="C746" s="170" t="s">
        <v>1120</v>
      </c>
      <c r="D746" s="213"/>
      <c r="E746" s="166" t="s">
        <v>1066</v>
      </c>
      <c r="F746" s="166" t="s">
        <v>745</v>
      </c>
      <c r="G746" s="166" t="s">
        <v>12764</v>
      </c>
      <c r="H746" s="167">
        <v>0</v>
      </c>
      <c r="I746" s="168" t="s">
        <v>1497</v>
      </c>
      <c r="J746" s="168" t="s">
        <v>1497</v>
      </c>
      <c r="K746" s="207"/>
      <c r="L746" s="207"/>
      <c r="M746" s="207"/>
      <c r="N746" s="207"/>
      <c r="O746" s="207"/>
      <c r="P746" s="169"/>
      <c r="Q746" s="208"/>
      <c r="R746" s="166" t="s">
        <v>1120</v>
      </c>
      <c r="S746" s="165" t="s">
        <v>12120</v>
      </c>
      <c r="T746" s="165" t="s">
        <v>6504</v>
      </c>
      <c r="U746" s="185"/>
      <c r="V746" s="209">
        <v>488</v>
      </c>
      <c r="X746" s="210">
        <v>0</v>
      </c>
      <c r="AB746" s="211" t="s">
        <v>16025</v>
      </c>
    </row>
    <row r="747" spans="1:28" s="210" customFormat="1" ht="67.5">
      <c r="A747" s="165" t="s">
        <v>1705</v>
      </c>
      <c r="B747" s="166" t="s">
        <v>1088</v>
      </c>
      <c r="C747" s="170" t="s">
        <v>12706</v>
      </c>
      <c r="D747" s="213"/>
      <c r="E747" s="166" t="s">
        <v>1058</v>
      </c>
      <c r="F747" s="166" t="s">
        <v>1705</v>
      </c>
      <c r="G747" s="166" t="s">
        <v>12764</v>
      </c>
      <c r="H747" s="167">
        <v>0</v>
      </c>
      <c r="I747" s="168" t="s">
        <v>1692</v>
      </c>
      <c r="J747" s="168" t="s">
        <v>13117</v>
      </c>
      <c r="K747" s="207"/>
      <c r="L747" s="207"/>
      <c r="M747" s="207"/>
      <c r="N747" s="207"/>
      <c r="O747" s="207"/>
      <c r="P747" s="169"/>
      <c r="Q747" s="208"/>
      <c r="R747" s="166" t="s">
        <v>12706</v>
      </c>
      <c r="S747" s="165" t="s">
        <v>12054</v>
      </c>
      <c r="T747" s="165" t="s">
        <v>13018</v>
      </c>
      <c r="U747" s="185"/>
      <c r="V747" s="209">
        <v>464</v>
      </c>
      <c r="X747" s="210">
        <v>0</v>
      </c>
      <c r="AB747" s="211" t="s">
        <v>15998</v>
      </c>
    </row>
    <row r="748" spans="1:28" s="210" customFormat="1" ht="81">
      <c r="A748" s="165" t="s">
        <v>747</v>
      </c>
      <c r="B748" s="166" t="s">
        <v>1088</v>
      </c>
      <c r="C748" s="170" t="s">
        <v>746</v>
      </c>
      <c r="D748" s="213"/>
      <c r="E748" s="166" t="s">
        <v>848</v>
      </c>
      <c r="F748" s="166" t="s">
        <v>747</v>
      </c>
      <c r="G748" s="166" t="s">
        <v>12764</v>
      </c>
      <c r="H748" s="167">
        <v>0</v>
      </c>
      <c r="I748" s="168" t="s">
        <v>2233</v>
      </c>
      <c r="J748" s="168" t="s">
        <v>10585</v>
      </c>
      <c r="K748" s="207"/>
      <c r="L748" s="207"/>
      <c r="M748" s="207"/>
      <c r="N748" s="207"/>
      <c r="O748" s="207"/>
      <c r="P748" s="169"/>
      <c r="Q748" s="208"/>
      <c r="R748" s="166" t="s">
        <v>746</v>
      </c>
      <c r="S748" s="165" t="s">
        <v>12223</v>
      </c>
      <c r="T748" s="165" t="s">
        <v>10584</v>
      </c>
      <c r="U748" s="185"/>
      <c r="V748" s="209">
        <v>496</v>
      </c>
      <c r="X748" s="210">
        <v>0</v>
      </c>
      <c r="AB748" s="211" t="s">
        <v>16026</v>
      </c>
    </row>
    <row r="749" spans="1:28" s="210" customFormat="1" ht="54">
      <c r="A749" s="165" t="s">
        <v>748</v>
      </c>
      <c r="B749" s="166" t="s">
        <v>1088</v>
      </c>
      <c r="C749" s="170" t="s">
        <v>13290</v>
      </c>
      <c r="D749" s="213"/>
      <c r="E749" s="166" t="s">
        <v>2321</v>
      </c>
      <c r="F749" s="166" t="s">
        <v>748</v>
      </c>
      <c r="G749" s="166" t="s">
        <v>12764</v>
      </c>
      <c r="H749" s="167">
        <v>0</v>
      </c>
      <c r="I749" s="168" t="s">
        <v>1688</v>
      </c>
      <c r="J749" s="168" t="s">
        <v>1688</v>
      </c>
      <c r="K749" s="207"/>
      <c r="L749" s="207"/>
      <c r="M749" s="207"/>
      <c r="N749" s="207"/>
      <c r="O749" s="207"/>
      <c r="P749" s="169"/>
      <c r="Q749" s="208"/>
      <c r="R749" s="166" t="s">
        <v>13290</v>
      </c>
      <c r="S749" s="165" t="s">
        <v>12035</v>
      </c>
      <c r="T749" s="165" t="s">
        <v>3289</v>
      </c>
      <c r="U749" s="185"/>
      <c r="V749" s="209">
        <v>499</v>
      </c>
      <c r="X749" s="210">
        <v>0</v>
      </c>
      <c r="AB749" s="211" t="s">
        <v>15959</v>
      </c>
    </row>
    <row r="750" spans="1:28" s="210" customFormat="1" ht="67.5">
      <c r="A750" s="165" t="s">
        <v>15458</v>
      </c>
      <c r="B750" s="166" t="s">
        <v>1088</v>
      </c>
      <c r="C750" s="170" t="s">
        <v>15457</v>
      </c>
      <c r="D750" s="213"/>
      <c r="E750" s="166" t="s">
        <v>1063</v>
      </c>
      <c r="F750" s="166" t="s">
        <v>15458</v>
      </c>
      <c r="G750" s="166" t="s">
        <v>12764</v>
      </c>
      <c r="H750" s="167">
        <v>0</v>
      </c>
      <c r="I750" s="168" t="s">
        <v>1686</v>
      </c>
      <c r="J750" s="168" t="s">
        <v>12398</v>
      </c>
      <c r="K750" s="207"/>
      <c r="L750" s="207"/>
      <c r="M750" s="207"/>
      <c r="N750" s="207"/>
      <c r="O750" s="207"/>
      <c r="P750" s="169"/>
      <c r="Q750" s="208"/>
      <c r="R750" s="166" t="s">
        <v>15457</v>
      </c>
      <c r="S750" s="165" t="s">
        <v>12107</v>
      </c>
      <c r="T750" s="165" t="s">
        <v>5882</v>
      </c>
      <c r="U750" s="185"/>
      <c r="V750" s="209">
        <v>504</v>
      </c>
      <c r="X750" s="210">
        <v>0</v>
      </c>
      <c r="AB750" s="211" t="s">
        <v>16001</v>
      </c>
    </row>
    <row r="751" spans="1:28" s="210" customFormat="1" ht="67.5">
      <c r="A751" s="165" t="s">
        <v>15893</v>
      </c>
      <c r="B751" s="166" t="s">
        <v>1088</v>
      </c>
      <c r="C751" s="170" t="s">
        <v>15894</v>
      </c>
      <c r="D751" s="213"/>
      <c r="E751" s="166" t="s">
        <v>1063</v>
      </c>
      <c r="F751" s="166" t="s">
        <v>15893</v>
      </c>
      <c r="G751" s="166" t="s">
        <v>12764</v>
      </c>
      <c r="H751" s="167">
        <v>0</v>
      </c>
      <c r="I751" s="168" t="s">
        <v>15895</v>
      </c>
      <c r="J751" s="168" t="s">
        <v>12398</v>
      </c>
      <c r="K751" s="207"/>
      <c r="L751" s="207"/>
      <c r="M751" s="207"/>
      <c r="N751" s="207"/>
      <c r="O751" s="207"/>
      <c r="P751" s="169"/>
      <c r="Q751" s="208"/>
      <c r="R751" s="166" t="s">
        <v>15894</v>
      </c>
      <c r="S751" s="165" t="s">
        <v>12107</v>
      </c>
      <c r="T751" s="165" t="s">
        <v>5882</v>
      </c>
      <c r="U751" s="185"/>
      <c r="V751" s="209">
        <v>507</v>
      </c>
      <c r="X751" s="210">
        <v>0</v>
      </c>
      <c r="AB751" s="211" t="s">
        <v>16028</v>
      </c>
    </row>
    <row r="752" spans="1:28" s="210" customFormat="1" ht="40.5">
      <c r="A752" s="165" t="s">
        <v>15899</v>
      </c>
      <c r="B752" s="166" t="s">
        <v>1088</v>
      </c>
      <c r="C752" s="170" t="s">
        <v>15900</v>
      </c>
      <c r="D752" s="213"/>
      <c r="E752" s="166" t="s">
        <v>1063</v>
      </c>
      <c r="F752" s="166" t="s">
        <v>15899</v>
      </c>
      <c r="G752" s="166" t="s">
        <v>12764</v>
      </c>
      <c r="H752" s="167">
        <v>0</v>
      </c>
      <c r="I752" s="168" t="s">
        <v>14554</v>
      </c>
      <c r="J752" s="168" t="s">
        <v>12398</v>
      </c>
      <c r="K752" s="207"/>
      <c r="L752" s="207"/>
      <c r="M752" s="207"/>
      <c r="N752" s="207"/>
      <c r="O752" s="207"/>
      <c r="P752" s="169"/>
      <c r="Q752" s="208"/>
      <c r="R752" s="166" t="s">
        <v>15900</v>
      </c>
      <c r="S752" s="165" t="s">
        <v>12107</v>
      </c>
      <c r="T752" s="165" t="s">
        <v>5882</v>
      </c>
      <c r="U752" s="185"/>
      <c r="V752" s="209">
        <v>512</v>
      </c>
      <c r="X752" s="210">
        <v>0</v>
      </c>
      <c r="AB752" s="211" t="s">
        <v>16029</v>
      </c>
    </row>
    <row r="753" spans="1:28" s="210" customFormat="1" ht="54">
      <c r="A753" s="165" t="s">
        <v>749</v>
      </c>
      <c r="B753" s="166" t="s">
        <v>1088</v>
      </c>
      <c r="C753" s="170" t="s">
        <v>607</v>
      </c>
      <c r="D753" s="213"/>
      <c r="E753" s="166" t="s">
        <v>1063</v>
      </c>
      <c r="F753" s="166" t="s">
        <v>749</v>
      </c>
      <c r="G753" s="166" t="s">
        <v>12764</v>
      </c>
      <c r="H753" s="167">
        <v>0</v>
      </c>
      <c r="I753" s="168" t="s">
        <v>1686</v>
      </c>
      <c r="J753" s="168" t="s">
        <v>12398</v>
      </c>
      <c r="K753" s="207"/>
      <c r="L753" s="207"/>
      <c r="M753" s="207"/>
      <c r="N753" s="207"/>
      <c r="O753" s="207"/>
      <c r="P753" s="169"/>
      <c r="Q753" s="208"/>
      <c r="R753" s="166" t="s">
        <v>607</v>
      </c>
      <c r="S753" s="165" t="s">
        <v>12107</v>
      </c>
      <c r="T753" s="165" t="s">
        <v>5882</v>
      </c>
      <c r="U753" s="185"/>
      <c r="V753" s="209">
        <v>518</v>
      </c>
      <c r="X753" s="210">
        <v>0</v>
      </c>
      <c r="AB753" s="211" t="s">
        <v>15980</v>
      </c>
    </row>
    <row r="754" spans="1:28" s="210" customFormat="1" ht="54">
      <c r="A754" s="165" t="s">
        <v>15253</v>
      </c>
      <c r="B754" s="166" t="s">
        <v>1088</v>
      </c>
      <c r="C754" s="170" t="s">
        <v>15252</v>
      </c>
      <c r="D754" s="213"/>
      <c r="E754" s="166" t="s">
        <v>1063</v>
      </c>
      <c r="F754" s="166" t="s">
        <v>15253</v>
      </c>
      <c r="G754" s="166" t="s">
        <v>12764</v>
      </c>
      <c r="H754" s="167">
        <v>0</v>
      </c>
      <c r="I754" s="168" t="s">
        <v>14554</v>
      </c>
      <c r="J754" s="168" t="s">
        <v>12398</v>
      </c>
      <c r="K754" s="207"/>
      <c r="L754" s="207"/>
      <c r="M754" s="207"/>
      <c r="N754" s="207"/>
      <c r="O754" s="207"/>
      <c r="P754" s="169"/>
      <c r="Q754" s="208"/>
      <c r="R754" s="166" t="s">
        <v>15252</v>
      </c>
      <c r="S754" s="165" t="s">
        <v>12107</v>
      </c>
      <c r="T754" s="165" t="s">
        <v>5882</v>
      </c>
      <c r="U754" s="185"/>
      <c r="V754" s="209">
        <v>522</v>
      </c>
      <c r="X754" s="210">
        <v>0</v>
      </c>
      <c r="AB754" s="211" t="s">
        <v>15981</v>
      </c>
    </row>
    <row r="755" spans="1:28" s="210" customFormat="1" ht="54">
      <c r="A755" s="165" t="s">
        <v>15901</v>
      </c>
      <c r="B755" s="166" t="s">
        <v>1088</v>
      </c>
      <c r="C755" s="170" t="s">
        <v>15902</v>
      </c>
      <c r="D755" s="213"/>
      <c r="E755" s="166" t="s">
        <v>1063</v>
      </c>
      <c r="F755" s="166" t="s">
        <v>15901</v>
      </c>
      <c r="G755" s="166" t="s">
        <v>12764</v>
      </c>
      <c r="H755" s="167">
        <v>0</v>
      </c>
      <c r="I755" s="168" t="s">
        <v>1686</v>
      </c>
      <c r="J755" s="168" t="s">
        <v>12398</v>
      </c>
      <c r="K755" s="207"/>
      <c r="L755" s="207"/>
      <c r="M755" s="207"/>
      <c r="N755" s="207"/>
      <c r="O755" s="207"/>
      <c r="P755" s="169"/>
      <c r="Q755" s="208"/>
      <c r="R755" s="166" t="s">
        <v>15902</v>
      </c>
      <c r="S755" s="165" t="s">
        <v>12107</v>
      </c>
      <c r="T755" s="165" t="s">
        <v>5882</v>
      </c>
      <c r="U755" s="185"/>
      <c r="V755" s="209">
        <v>526</v>
      </c>
      <c r="X755" s="210">
        <v>0</v>
      </c>
      <c r="AB755" s="211" t="s">
        <v>15976</v>
      </c>
    </row>
    <row r="756" spans="1:28" s="210" customFormat="1" ht="67.5">
      <c r="A756" s="165" t="s">
        <v>15920</v>
      </c>
      <c r="B756" s="166" t="s">
        <v>1088</v>
      </c>
      <c r="C756" s="170" t="s">
        <v>15921</v>
      </c>
      <c r="D756" s="213"/>
      <c r="E756" s="166" t="s">
        <v>1063</v>
      </c>
      <c r="F756" s="166" t="s">
        <v>15920</v>
      </c>
      <c r="G756" s="166" t="s">
        <v>12764</v>
      </c>
      <c r="H756" s="167">
        <v>0</v>
      </c>
      <c r="I756" s="168" t="s">
        <v>14554</v>
      </c>
      <c r="J756" s="168" t="s">
        <v>12398</v>
      </c>
      <c r="K756" s="207"/>
      <c r="L756" s="207"/>
      <c r="M756" s="207"/>
      <c r="N756" s="207"/>
      <c r="O756" s="207"/>
      <c r="P756" s="169"/>
      <c r="Q756" s="208"/>
      <c r="R756" s="166" t="s">
        <v>15921</v>
      </c>
      <c r="S756" s="165" t="s">
        <v>12107</v>
      </c>
      <c r="T756" s="165" t="s">
        <v>5882</v>
      </c>
      <c r="U756" s="185"/>
      <c r="V756" s="209">
        <v>527</v>
      </c>
      <c r="X756" s="210">
        <v>0</v>
      </c>
      <c r="AB756" s="211" t="s">
        <v>16030</v>
      </c>
    </row>
    <row r="757" spans="1:28" s="210" customFormat="1" ht="54">
      <c r="A757" s="165" t="s">
        <v>15922</v>
      </c>
      <c r="B757" s="166" t="s">
        <v>1088</v>
      </c>
      <c r="C757" s="170" t="s">
        <v>15923</v>
      </c>
      <c r="D757" s="213"/>
      <c r="E757" s="166" t="s">
        <v>1063</v>
      </c>
      <c r="F757" s="166" t="s">
        <v>15922</v>
      </c>
      <c r="G757" s="166" t="s">
        <v>12764</v>
      </c>
      <c r="H757" s="167">
        <v>0</v>
      </c>
      <c r="I757" s="168" t="s">
        <v>14554</v>
      </c>
      <c r="J757" s="168" t="s">
        <v>12398</v>
      </c>
      <c r="K757" s="207"/>
      <c r="L757" s="207"/>
      <c r="M757" s="207"/>
      <c r="N757" s="207"/>
      <c r="O757" s="207"/>
      <c r="P757" s="169"/>
      <c r="Q757" s="208"/>
      <c r="R757" s="166" t="s">
        <v>15923</v>
      </c>
      <c r="S757" s="165" t="s">
        <v>12107</v>
      </c>
      <c r="T757" s="165" t="s">
        <v>5882</v>
      </c>
      <c r="U757" s="185"/>
      <c r="V757" s="209">
        <v>528</v>
      </c>
      <c r="X757" s="210">
        <v>0</v>
      </c>
      <c r="AB757" s="211" t="s">
        <v>16031</v>
      </c>
    </row>
    <row r="758" spans="1:28" s="210" customFormat="1" ht="54">
      <c r="A758" s="165" t="s">
        <v>767</v>
      </c>
      <c r="B758" s="166" t="s">
        <v>1088</v>
      </c>
      <c r="C758" s="170" t="s">
        <v>13289</v>
      </c>
      <c r="D758" s="213"/>
      <c r="E758" s="166" t="s">
        <v>1063</v>
      </c>
      <c r="F758" s="166" t="s">
        <v>767</v>
      </c>
      <c r="G758" s="166" t="s">
        <v>12764</v>
      </c>
      <c r="H758" s="167">
        <v>0</v>
      </c>
      <c r="I758" s="168" t="s">
        <v>1708</v>
      </c>
      <c r="J758" s="168" t="s">
        <v>5897</v>
      </c>
      <c r="K758" s="207"/>
      <c r="L758" s="207"/>
      <c r="M758" s="207"/>
      <c r="N758" s="207"/>
      <c r="O758" s="207"/>
      <c r="P758" s="169"/>
      <c r="Q758" s="208"/>
      <c r="R758" s="166" t="s">
        <v>13289</v>
      </c>
      <c r="S758" s="165" t="s">
        <v>12107</v>
      </c>
      <c r="T758" s="165" t="s">
        <v>5896</v>
      </c>
      <c r="U758" s="185"/>
      <c r="V758" s="209">
        <v>532</v>
      </c>
      <c r="X758" s="210">
        <v>0</v>
      </c>
      <c r="AB758" s="211" t="s">
        <v>15966</v>
      </c>
    </row>
    <row r="759" spans="1:28" s="210" customFormat="1" ht="54">
      <c r="A759" s="165" t="s">
        <v>750</v>
      </c>
      <c r="B759" s="166" t="s">
        <v>1088</v>
      </c>
      <c r="C759" s="170" t="s">
        <v>13288</v>
      </c>
      <c r="D759" s="213"/>
      <c r="E759" s="166" t="s">
        <v>1063</v>
      </c>
      <c r="F759" s="166" t="s">
        <v>750</v>
      </c>
      <c r="G759" s="166" t="s">
        <v>12764</v>
      </c>
      <c r="H759" s="167">
        <v>0</v>
      </c>
      <c r="I759" s="168" t="s">
        <v>1710</v>
      </c>
      <c r="J759" s="168" t="s">
        <v>12398</v>
      </c>
      <c r="K759" s="207"/>
      <c r="L759" s="207"/>
      <c r="M759" s="207"/>
      <c r="N759" s="207"/>
      <c r="O759" s="207"/>
      <c r="P759" s="169"/>
      <c r="Q759" s="208"/>
      <c r="R759" s="166" t="s">
        <v>13288</v>
      </c>
      <c r="S759" s="165" t="s">
        <v>12107</v>
      </c>
      <c r="T759" s="165" t="s">
        <v>5882</v>
      </c>
      <c r="U759" s="185"/>
      <c r="V759" s="209">
        <v>533</v>
      </c>
      <c r="X759" s="210">
        <v>0</v>
      </c>
      <c r="AB759" s="211" t="s">
        <v>15965</v>
      </c>
    </row>
    <row r="760" spans="1:28" s="210" customFormat="1" ht="27">
      <c r="A760" s="165" t="s">
        <v>752</v>
      </c>
      <c r="B760" s="166" t="s">
        <v>1088</v>
      </c>
      <c r="C760" s="170" t="s">
        <v>751</v>
      </c>
      <c r="D760" s="213"/>
      <c r="E760" s="166" t="s">
        <v>2322</v>
      </c>
      <c r="F760" s="166" t="s">
        <v>752</v>
      </c>
      <c r="G760" s="166" t="s">
        <v>12764</v>
      </c>
      <c r="H760" s="167">
        <v>0</v>
      </c>
      <c r="I760" s="168" t="s">
        <v>13312</v>
      </c>
      <c r="J760" s="168" t="s">
        <v>1630</v>
      </c>
      <c r="K760" s="207"/>
      <c r="L760" s="207"/>
      <c r="M760" s="207"/>
      <c r="N760" s="207"/>
      <c r="O760" s="207"/>
      <c r="P760" s="169"/>
      <c r="Q760" s="208"/>
      <c r="R760" s="166" t="s">
        <v>751</v>
      </c>
      <c r="S760" s="165" t="s">
        <v>12233</v>
      </c>
      <c r="T760" s="165" t="s">
        <v>11072</v>
      </c>
      <c r="U760" s="185"/>
      <c r="V760" s="209">
        <v>541</v>
      </c>
      <c r="X760" s="210">
        <v>0</v>
      </c>
      <c r="AB760" s="211" t="s">
        <v>16002</v>
      </c>
    </row>
    <row r="761" spans="1:28" s="210" customFormat="1" ht="27">
      <c r="A761" s="165" t="s">
        <v>753</v>
      </c>
      <c r="B761" s="166" t="s">
        <v>1088</v>
      </c>
      <c r="C761" s="170" t="s">
        <v>989</v>
      </c>
      <c r="D761" s="213"/>
      <c r="E761" s="166" t="s">
        <v>848</v>
      </c>
      <c r="F761" s="166" t="s">
        <v>753</v>
      </c>
      <c r="G761" s="166" t="s">
        <v>12764</v>
      </c>
      <c r="H761" s="167">
        <v>0</v>
      </c>
      <c r="I761" s="168" t="s">
        <v>1711</v>
      </c>
      <c r="J761" s="168" t="s">
        <v>1712</v>
      </c>
      <c r="K761" s="207"/>
      <c r="L761" s="207"/>
      <c r="M761" s="207"/>
      <c r="N761" s="207"/>
      <c r="O761" s="207"/>
      <c r="P761" s="169"/>
      <c r="Q761" s="208"/>
      <c r="R761" s="166" t="s">
        <v>989</v>
      </c>
      <c r="S761" s="165" t="s">
        <v>12223</v>
      </c>
      <c r="T761" s="165" t="s">
        <v>10711</v>
      </c>
      <c r="U761" s="185"/>
      <c r="V761" s="209">
        <v>547</v>
      </c>
      <c r="X761" s="210">
        <v>0</v>
      </c>
      <c r="AB761" s="211" t="s">
        <v>15977</v>
      </c>
    </row>
    <row r="762" spans="1:28" s="210" customFormat="1" ht="81">
      <c r="A762" s="165" t="s">
        <v>754</v>
      </c>
      <c r="B762" s="166" t="s">
        <v>1088</v>
      </c>
      <c r="C762" s="170" t="s">
        <v>2422</v>
      </c>
      <c r="D762" s="213"/>
      <c r="E762" s="166" t="s">
        <v>1054</v>
      </c>
      <c r="F762" s="166" t="s">
        <v>754</v>
      </c>
      <c r="G762" s="166" t="s">
        <v>12764</v>
      </c>
      <c r="H762" s="167">
        <v>0</v>
      </c>
      <c r="I762" s="168" t="s">
        <v>1685</v>
      </c>
      <c r="J762" s="168" t="s">
        <v>1689</v>
      </c>
      <c r="K762" s="207"/>
      <c r="L762" s="207"/>
      <c r="M762" s="207"/>
      <c r="N762" s="207"/>
      <c r="O762" s="207"/>
      <c r="P762" s="169"/>
      <c r="Q762" s="208"/>
      <c r="R762" s="166" t="s">
        <v>2422</v>
      </c>
      <c r="S762" s="165" t="s">
        <v>12037</v>
      </c>
      <c r="T762" s="165" t="s">
        <v>3337</v>
      </c>
      <c r="U762" s="185"/>
      <c r="V762" s="209">
        <v>556</v>
      </c>
      <c r="X762" s="210">
        <v>0</v>
      </c>
      <c r="AB762" s="211" t="s">
        <v>15992</v>
      </c>
    </row>
    <row r="763" spans="1:28" s="210" customFormat="1" ht="94.5">
      <c r="A763" s="165" t="s">
        <v>755</v>
      </c>
      <c r="B763" s="166" t="s">
        <v>1088</v>
      </c>
      <c r="C763" s="170" t="s">
        <v>2073</v>
      </c>
      <c r="D763" s="213"/>
      <c r="E763" s="166" t="s">
        <v>1058</v>
      </c>
      <c r="F763" s="166" t="s">
        <v>755</v>
      </c>
      <c r="G763" s="166" t="s">
        <v>12764</v>
      </c>
      <c r="H763" s="167">
        <v>0</v>
      </c>
      <c r="I763" s="168" t="s">
        <v>2336</v>
      </c>
      <c r="J763" s="168" t="s">
        <v>13126</v>
      </c>
      <c r="K763" s="207"/>
      <c r="L763" s="207"/>
      <c r="M763" s="207"/>
      <c r="N763" s="207"/>
      <c r="O763" s="207"/>
      <c r="P763" s="169"/>
      <c r="Q763" s="208"/>
      <c r="R763" s="166" t="s">
        <v>2073</v>
      </c>
      <c r="S763" s="165" t="s">
        <v>12054</v>
      </c>
      <c r="T763" s="165" t="s">
        <v>13027</v>
      </c>
      <c r="U763" s="185"/>
      <c r="V763" s="209">
        <v>565</v>
      </c>
      <c r="X763" s="210">
        <v>0</v>
      </c>
      <c r="AB763" s="211" t="s">
        <v>15978</v>
      </c>
    </row>
    <row r="764" spans="1:28" s="210" customFormat="1" ht="94.5">
      <c r="A764" s="165" t="s">
        <v>756</v>
      </c>
      <c r="B764" s="166" t="s">
        <v>1088</v>
      </c>
      <c r="C764" s="170" t="s">
        <v>14867</v>
      </c>
      <c r="D764" s="213"/>
      <c r="E764" s="166" t="s">
        <v>1058</v>
      </c>
      <c r="F764" s="166" t="s">
        <v>756</v>
      </c>
      <c r="G764" s="166" t="s">
        <v>12764</v>
      </c>
      <c r="H764" s="167">
        <v>0</v>
      </c>
      <c r="I764" s="168" t="s">
        <v>2336</v>
      </c>
      <c r="J764" s="168" t="s">
        <v>13126</v>
      </c>
      <c r="K764" s="207"/>
      <c r="L764" s="207"/>
      <c r="M764" s="207"/>
      <c r="N764" s="207"/>
      <c r="O764" s="207"/>
      <c r="P764" s="169"/>
      <c r="Q764" s="208"/>
      <c r="R764" s="166" t="s">
        <v>14867</v>
      </c>
      <c r="S764" s="165" t="s">
        <v>12054</v>
      </c>
      <c r="T764" s="165" t="s">
        <v>13027</v>
      </c>
      <c r="U764" s="185"/>
      <c r="V764" s="209">
        <v>550</v>
      </c>
      <c r="X764" s="210">
        <v>0</v>
      </c>
      <c r="AB764" s="211" t="s">
        <v>16017</v>
      </c>
    </row>
    <row r="765" spans="1:28" s="210" customFormat="1" ht="81">
      <c r="A765" s="165" t="s">
        <v>131</v>
      </c>
      <c r="B765" s="166" t="s">
        <v>1088</v>
      </c>
      <c r="C765" s="170" t="s">
        <v>2074</v>
      </c>
      <c r="D765" s="213"/>
      <c r="E765" s="166" t="s">
        <v>1054</v>
      </c>
      <c r="F765" s="166" t="s">
        <v>131</v>
      </c>
      <c r="G765" s="166" t="s">
        <v>12764</v>
      </c>
      <c r="H765" s="167">
        <v>0</v>
      </c>
      <c r="I765" s="168" t="s">
        <v>1644</v>
      </c>
      <c r="J765" s="168" t="s">
        <v>1503</v>
      </c>
      <c r="K765" s="207"/>
      <c r="L765" s="207"/>
      <c r="M765" s="207"/>
      <c r="N765" s="207"/>
      <c r="O765" s="207"/>
      <c r="P765" s="169"/>
      <c r="Q765" s="208"/>
      <c r="R765" s="166" t="s">
        <v>2074</v>
      </c>
      <c r="S765" s="165" t="s">
        <v>12037</v>
      </c>
      <c r="T765" s="165" t="s">
        <v>3312</v>
      </c>
      <c r="U765" s="185"/>
      <c r="V765" s="209">
        <v>473</v>
      </c>
      <c r="X765" s="210">
        <v>0</v>
      </c>
      <c r="AB765" s="211" t="s">
        <v>16036</v>
      </c>
    </row>
    <row r="766" spans="1:28" s="210" customFormat="1" ht="67.5">
      <c r="A766" s="165" t="s">
        <v>1356</v>
      </c>
      <c r="B766" s="166" t="s">
        <v>1088</v>
      </c>
      <c r="C766" s="170" t="s">
        <v>1355</v>
      </c>
      <c r="D766" s="213"/>
      <c r="E766" s="166" t="s">
        <v>1063</v>
      </c>
      <c r="F766" s="166" t="s">
        <v>1356</v>
      </c>
      <c r="G766" s="166" t="s">
        <v>12764</v>
      </c>
      <c r="H766" s="167">
        <v>0</v>
      </c>
      <c r="I766" s="168" t="s">
        <v>1686</v>
      </c>
      <c r="J766" s="168" t="s">
        <v>12398</v>
      </c>
      <c r="K766" s="207"/>
      <c r="L766" s="207"/>
      <c r="M766" s="207"/>
      <c r="N766" s="207"/>
      <c r="O766" s="207"/>
      <c r="P766" s="169"/>
      <c r="Q766" s="208"/>
      <c r="R766" s="166" t="s">
        <v>1355</v>
      </c>
      <c r="S766" s="165" t="s">
        <v>12107</v>
      </c>
      <c r="T766" s="165" t="s">
        <v>5882</v>
      </c>
      <c r="U766" s="185"/>
      <c r="V766" s="209">
        <v>505</v>
      </c>
      <c r="X766" s="210">
        <v>0</v>
      </c>
      <c r="AB766" s="211" t="s">
        <v>15975</v>
      </c>
    </row>
    <row r="767" spans="1:28" s="210" customFormat="1" ht="40.5">
      <c r="A767" s="165" t="s">
        <v>1728</v>
      </c>
      <c r="B767" s="166" t="s">
        <v>1088</v>
      </c>
      <c r="C767" s="170" t="s">
        <v>14898</v>
      </c>
      <c r="D767" s="213"/>
      <c r="E767" s="166" t="s">
        <v>1053</v>
      </c>
      <c r="F767" s="166" t="s">
        <v>1728</v>
      </c>
      <c r="G767" s="166" t="s">
        <v>12764</v>
      </c>
      <c r="H767" s="167">
        <v>0</v>
      </c>
      <c r="I767" s="168" t="s">
        <v>1729</v>
      </c>
      <c r="J767" s="168" t="s">
        <v>3031</v>
      </c>
      <c r="K767" s="207"/>
      <c r="L767" s="207"/>
      <c r="M767" s="207"/>
      <c r="N767" s="207"/>
      <c r="O767" s="207"/>
      <c r="P767" s="169"/>
      <c r="Q767" s="208"/>
      <c r="R767" s="166" t="s">
        <v>14898</v>
      </c>
      <c r="S767" s="165" t="s">
        <v>12026</v>
      </c>
      <c r="T767" s="165" t="s">
        <v>3030</v>
      </c>
      <c r="U767" s="185"/>
      <c r="V767" s="209">
        <v>405</v>
      </c>
      <c r="X767" s="210">
        <v>0</v>
      </c>
      <c r="AB767" s="211" t="s">
        <v>16015</v>
      </c>
    </row>
    <row r="768" spans="1:28" s="210" customFormat="1" ht="40.5">
      <c r="A768" s="165" t="s">
        <v>1730</v>
      </c>
      <c r="B768" s="166" t="s">
        <v>1088</v>
      </c>
      <c r="C768" s="170" t="s">
        <v>14899</v>
      </c>
      <c r="D768" s="213"/>
      <c r="E768" s="166" t="s">
        <v>1060</v>
      </c>
      <c r="F768" s="166" t="s">
        <v>1730</v>
      </c>
      <c r="G768" s="166" t="s">
        <v>12764</v>
      </c>
      <c r="H768" s="167">
        <v>0</v>
      </c>
      <c r="I768" s="168" t="s">
        <v>1731</v>
      </c>
      <c r="J768" s="168" t="s">
        <v>11963</v>
      </c>
      <c r="K768" s="207"/>
      <c r="L768" s="207"/>
      <c r="M768" s="207"/>
      <c r="N768" s="207"/>
      <c r="O768" s="207"/>
      <c r="P768" s="169"/>
      <c r="Q768" s="208"/>
      <c r="R768" s="166" t="s">
        <v>14899</v>
      </c>
      <c r="S768" s="165" t="s">
        <v>12074</v>
      </c>
      <c r="T768" s="165" t="s">
        <v>4594</v>
      </c>
      <c r="U768" s="185"/>
      <c r="V768" s="209">
        <v>406</v>
      </c>
      <c r="X768" s="210">
        <v>0</v>
      </c>
      <c r="AB768" s="211" t="s">
        <v>16042</v>
      </c>
    </row>
    <row r="769" spans="1:28" s="210" customFormat="1" ht="54">
      <c r="A769" s="165" t="s">
        <v>15903</v>
      </c>
      <c r="B769" s="166" t="s">
        <v>1088</v>
      </c>
      <c r="C769" s="170" t="s">
        <v>16418</v>
      </c>
      <c r="D769" s="213"/>
      <c r="E769" s="166" t="s">
        <v>1063</v>
      </c>
      <c r="F769" s="166" t="s">
        <v>15903</v>
      </c>
      <c r="G769" s="166" t="s">
        <v>12764</v>
      </c>
      <c r="H769" s="167">
        <v>0</v>
      </c>
      <c r="I769" s="168" t="s">
        <v>15898</v>
      </c>
      <c r="J769" s="168" t="s">
        <v>12398</v>
      </c>
      <c r="K769" s="207"/>
      <c r="L769" s="207"/>
      <c r="M769" s="207"/>
      <c r="N769" s="207"/>
      <c r="O769" s="207"/>
      <c r="P769" s="169"/>
      <c r="Q769" s="208"/>
      <c r="R769" s="166" t="s">
        <v>15942</v>
      </c>
      <c r="S769" s="165" t="s">
        <v>12107</v>
      </c>
      <c r="T769" s="165" t="s">
        <v>5882</v>
      </c>
      <c r="U769" s="185"/>
      <c r="V769" s="209" t="e">
        <v>#N/A</v>
      </c>
      <c r="X769" s="210">
        <v>0</v>
      </c>
      <c r="AB769" s="211" t="s">
        <v>16419</v>
      </c>
    </row>
    <row r="770" spans="1:28" s="210" customFormat="1" ht="54">
      <c r="A770" s="165" t="s">
        <v>15905</v>
      </c>
      <c r="B770" s="166" t="s">
        <v>1088</v>
      </c>
      <c r="C770" s="170" t="s">
        <v>15906</v>
      </c>
      <c r="D770" s="213"/>
      <c r="E770" s="166" t="s">
        <v>1063</v>
      </c>
      <c r="F770" s="166" t="s">
        <v>15905</v>
      </c>
      <c r="G770" s="166" t="s">
        <v>12764</v>
      </c>
      <c r="H770" s="167">
        <v>0</v>
      </c>
      <c r="I770" s="168" t="s">
        <v>15907</v>
      </c>
      <c r="J770" s="168" t="s">
        <v>12398</v>
      </c>
      <c r="K770" s="207"/>
      <c r="L770" s="207"/>
      <c r="M770" s="207"/>
      <c r="N770" s="207"/>
      <c r="O770" s="207"/>
      <c r="P770" s="169"/>
      <c r="Q770" s="208"/>
      <c r="R770" s="166" t="s">
        <v>15906</v>
      </c>
      <c r="S770" s="165" t="s">
        <v>12107</v>
      </c>
      <c r="T770" s="165" t="s">
        <v>5882</v>
      </c>
      <c r="U770" s="185"/>
      <c r="V770" s="209">
        <v>516</v>
      </c>
      <c r="X770" s="210">
        <v>0</v>
      </c>
      <c r="AB770" s="211" t="s">
        <v>15983</v>
      </c>
    </row>
    <row r="771" spans="1:28" s="210" customFormat="1" ht="94.5">
      <c r="A771" s="165" t="s">
        <v>2419</v>
      </c>
      <c r="B771" s="166" t="s">
        <v>1088</v>
      </c>
      <c r="C771" s="170" t="s">
        <v>2418</v>
      </c>
      <c r="D771" s="213"/>
      <c r="E771" s="166" t="s">
        <v>1058</v>
      </c>
      <c r="F771" s="166" t="s">
        <v>2419</v>
      </c>
      <c r="G771" s="166" t="s">
        <v>12764</v>
      </c>
      <c r="H771" s="167">
        <v>0</v>
      </c>
      <c r="I771" s="168" t="s">
        <v>1737</v>
      </c>
      <c r="J771" s="168" t="s">
        <v>13122</v>
      </c>
      <c r="K771" s="207"/>
      <c r="L771" s="207"/>
      <c r="M771" s="207"/>
      <c r="N771" s="207"/>
      <c r="O771" s="207"/>
      <c r="P771" s="169"/>
      <c r="Q771" s="208"/>
      <c r="R771" s="166" t="s">
        <v>2418</v>
      </c>
      <c r="S771" s="165" t="s">
        <v>12054</v>
      </c>
      <c r="T771" s="165" t="s">
        <v>13023</v>
      </c>
      <c r="U771" s="185"/>
      <c r="V771" s="209">
        <v>455</v>
      </c>
      <c r="X771" s="210">
        <v>0</v>
      </c>
      <c r="AB771" s="211" t="s">
        <v>15997</v>
      </c>
    </row>
    <row r="772" spans="1:28" s="210" customFormat="1" ht="81">
      <c r="A772" s="165" t="s">
        <v>12470</v>
      </c>
      <c r="B772" s="166" t="s">
        <v>1088</v>
      </c>
      <c r="C772" s="170" t="s">
        <v>12469</v>
      </c>
      <c r="D772" s="213"/>
      <c r="E772" s="166" t="s">
        <v>1058</v>
      </c>
      <c r="F772" s="166" t="s">
        <v>12470</v>
      </c>
      <c r="G772" s="166" t="s">
        <v>12764</v>
      </c>
      <c r="H772" s="167">
        <v>0</v>
      </c>
      <c r="I772" s="168" t="s">
        <v>12484</v>
      </c>
      <c r="J772" s="168" t="s">
        <v>13100</v>
      </c>
      <c r="K772" s="207"/>
      <c r="L772" s="207"/>
      <c r="M772" s="207"/>
      <c r="N772" s="207"/>
      <c r="O772" s="207"/>
      <c r="P772" s="169"/>
      <c r="Q772" s="208"/>
      <c r="R772" s="166" t="s">
        <v>12469</v>
      </c>
      <c r="S772" s="165" t="s">
        <v>12054</v>
      </c>
      <c r="T772" s="165" t="s">
        <v>13001</v>
      </c>
      <c r="U772" s="185"/>
      <c r="V772" s="209">
        <v>412</v>
      </c>
      <c r="X772" s="210">
        <v>0</v>
      </c>
      <c r="AB772" s="211" t="s">
        <v>15967</v>
      </c>
    </row>
    <row r="773" spans="1:28" s="210" customFormat="1" ht="54">
      <c r="A773" s="165" t="s">
        <v>15908</v>
      </c>
      <c r="B773" s="166" t="s">
        <v>1088</v>
      </c>
      <c r="C773" s="170" t="s">
        <v>15909</v>
      </c>
      <c r="D773" s="213"/>
      <c r="E773" s="166" t="s">
        <v>1063</v>
      </c>
      <c r="F773" s="166" t="s">
        <v>15908</v>
      </c>
      <c r="G773" s="166" t="s">
        <v>12764</v>
      </c>
      <c r="H773" s="167">
        <v>0</v>
      </c>
      <c r="I773" s="168" t="s">
        <v>14557</v>
      </c>
      <c r="J773" s="168" t="s">
        <v>12398</v>
      </c>
      <c r="K773" s="207"/>
      <c r="L773" s="207"/>
      <c r="M773" s="207"/>
      <c r="N773" s="207"/>
      <c r="O773" s="207"/>
      <c r="P773" s="169"/>
      <c r="Q773" s="208"/>
      <c r="R773" s="166" t="s">
        <v>15909</v>
      </c>
      <c r="S773" s="165" t="s">
        <v>12107</v>
      </c>
      <c r="T773" s="165" t="s">
        <v>5882</v>
      </c>
      <c r="U773" s="185"/>
      <c r="V773" s="209">
        <v>509</v>
      </c>
      <c r="X773" s="210">
        <v>0</v>
      </c>
      <c r="AB773" s="211" t="s">
        <v>16044</v>
      </c>
    </row>
    <row r="774" spans="1:28" s="210" customFormat="1" ht="54">
      <c r="A774" s="165" t="s">
        <v>12709</v>
      </c>
      <c r="B774" s="166" t="s">
        <v>1088</v>
      </c>
      <c r="C774" s="170" t="s">
        <v>12708</v>
      </c>
      <c r="D774" s="213"/>
      <c r="E774" s="166" t="s">
        <v>2323</v>
      </c>
      <c r="F774" s="166" t="s">
        <v>12709</v>
      </c>
      <c r="G774" s="166" t="s">
        <v>12764</v>
      </c>
      <c r="H774" s="167">
        <v>0</v>
      </c>
      <c r="I774" s="168" t="s">
        <v>12710</v>
      </c>
      <c r="J774" s="168" t="s">
        <v>1660</v>
      </c>
      <c r="K774" s="207"/>
      <c r="L774" s="207"/>
      <c r="M774" s="207"/>
      <c r="N774" s="207"/>
      <c r="O774" s="207"/>
      <c r="P774" s="169"/>
      <c r="Q774" s="208"/>
      <c r="R774" s="166" t="s">
        <v>12708</v>
      </c>
      <c r="S774" s="165" t="s">
        <v>12238</v>
      </c>
      <c r="T774" s="165" t="s">
        <v>11494</v>
      </c>
      <c r="U774" s="185"/>
      <c r="V774" s="209">
        <v>551</v>
      </c>
      <c r="X774" s="210">
        <v>0</v>
      </c>
      <c r="AB774" s="211" t="s">
        <v>16045</v>
      </c>
    </row>
    <row r="775" spans="1:28" s="210" customFormat="1" ht="54">
      <c r="A775" s="165" t="s">
        <v>15910</v>
      </c>
      <c r="B775" s="166" t="s">
        <v>1088</v>
      </c>
      <c r="C775" s="170" t="s">
        <v>15911</v>
      </c>
      <c r="D775" s="213"/>
      <c r="E775" s="166" t="s">
        <v>1063</v>
      </c>
      <c r="F775" s="166" t="s">
        <v>15910</v>
      </c>
      <c r="G775" s="166" t="s">
        <v>12764</v>
      </c>
      <c r="H775" s="167">
        <v>0</v>
      </c>
      <c r="I775" s="168" t="s">
        <v>15912</v>
      </c>
      <c r="J775" s="168" t="s">
        <v>12398</v>
      </c>
      <c r="K775" s="207"/>
      <c r="L775" s="207"/>
      <c r="M775" s="207"/>
      <c r="N775" s="207"/>
      <c r="O775" s="207"/>
      <c r="P775" s="169"/>
      <c r="Q775" s="208"/>
      <c r="R775" s="166" t="s">
        <v>15911</v>
      </c>
      <c r="S775" s="165" t="s">
        <v>12107</v>
      </c>
      <c r="T775" s="165" t="s">
        <v>5882</v>
      </c>
      <c r="U775" s="185"/>
      <c r="V775" s="209">
        <v>524</v>
      </c>
      <c r="X775" s="210">
        <v>0</v>
      </c>
      <c r="AB775" s="211" t="s">
        <v>16046</v>
      </c>
    </row>
    <row r="776" spans="1:28" s="210" customFormat="1" ht="40.5">
      <c r="A776" s="165" t="s">
        <v>13348</v>
      </c>
      <c r="B776" s="166" t="s">
        <v>1088</v>
      </c>
      <c r="C776" s="170" t="s">
        <v>13334</v>
      </c>
      <c r="D776" s="213"/>
      <c r="E776" s="166" t="s">
        <v>12638</v>
      </c>
      <c r="F776" s="166" t="s">
        <v>13348</v>
      </c>
      <c r="G776" s="166" t="s">
        <v>12764</v>
      </c>
      <c r="H776" s="167">
        <v>0</v>
      </c>
      <c r="I776" s="168" t="s">
        <v>13359</v>
      </c>
      <c r="J776" s="168" t="s">
        <v>9642</v>
      </c>
      <c r="K776" s="207"/>
      <c r="L776" s="207"/>
      <c r="M776" s="207"/>
      <c r="N776" s="207"/>
      <c r="O776" s="207"/>
      <c r="P776" s="169"/>
      <c r="Q776" s="208"/>
      <c r="R776" s="166" t="s">
        <v>13334</v>
      </c>
      <c r="S776" s="165" t="s">
        <v>12197</v>
      </c>
      <c r="T776" s="165" t="s">
        <v>9639</v>
      </c>
      <c r="U776" s="185"/>
      <c r="V776" s="209">
        <v>471</v>
      </c>
      <c r="X776" s="210">
        <v>0</v>
      </c>
      <c r="AB776" s="211" t="s">
        <v>16021</v>
      </c>
    </row>
    <row r="777" spans="1:28" s="210" customFormat="1" ht="67.5">
      <c r="A777" s="165" t="s">
        <v>13349</v>
      </c>
      <c r="B777" s="166" t="s">
        <v>1088</v>
      </c>
      <c r="C777" s="170" t="s">
        <v>13335</v>
      </c>
      <c r="D777" s="213"/>
      <c r="E777" s="166" t="s">
        <v>1063</v>
      </c>
      <c r="F777" s="166" t="s">
        <v>13349</v>
      </c>
      <c r="G777" s="166" t="s">
        <v>12764</v>
      </c>
      <c r="H777" s="167">
        <v>0</v>
      </c>
      <c r="I777" s="168" t="s">
        <v>14557</v>
      </c>
      <c r="J777" s="168" t="s">
        <v>12398</v>
      </c>
      <c r="K777" s="207"/>
      <c r="L777" s="207"/>
      <c r="M777" s="207"/>
      <c r="N777" s="207"/>
      <c r="O777" s="207"/>
      <c r="P777" s="169"/>
      <c r="Q777" s="208"/>
      <c r="R777" s="166" t="s">
        <v>13335</v>
      </c>
      <c r="S777" s="165" t="s">
        <v>12107</v>
      </c>
      <c r="T777" s="165" t="s">
        <v>5882</v>
      </c>
      <c r="U777" s="185"/>
      <c r="V777" s="209">
        <v>519</v>
      </c>
      <c r="X777" s="210">
        <v>0</v>
      </c>
      <c r="AB777" s="211" t="s">
        <v>16010</v>
      </c>
    </row>
    <row r="778" spans="1:28" s="210" customFormat="1" ht="40.5">
      <c r="A778" s="165" t="s">
        <v>14529</v>
      </c>
      <c r="B778" s="166" t="s">
        <v>1088</v>
      </c>
      <c r="C778" s="170" t="s">
        <v>14528</v>
      </c>
      <c r="D778" s="213"/>
      <c r="E778" s="166" t="s">
        <v>1060</v>
      </c>
      <c r="F778" s="166" t="s">
        <v>14529</v>
      </c>
      <c r="G778" s="166" t="s">
        <v>12764</v>
      </c>
      <c r="H778" s="167">
        <v>0</v>
      </c>
      <c r="I778" s="168" t="s">
        <v>3527</v>
      </c>
      <c r="J778" s="168" t="s">
        <v>3527</v>
      </c>
      <c r="K778" s="207"/>
      <c r="L778" s="207"/>
      <c r="M778" s="207"/>
      <c r="N778" s="207"/>
      <c r="O778" s="207"/>
      <c r="P778" s="169"/>
      <c r="Q778" s="208"/>
      <c r="R778" s="166" t="s">
        <v>14528</v>
      </c>
      <c r="S778" s="165" t="s">
        <v>12074</v>
      </c>
      <c r="T778" s="165" t="s">
        <v>4532</v>
      </c>
      <c r="U778" s="185"/>
      <c r="V778" s="209">
        <v>422</v>
      </c>
      <c r="X778" s="210">
        <v>0</v>
      </c>
      <c r="AB778" s="211" t="s">
        <v>16014</v>
      </c>
    </row>
    <row r="779" spans="1:28" s="210" customFormat="1" ht="108">
      <c r="A779" s="165" t="s">
        <v>14532</v>
      </c>
      <c r="B779" s="166" t="s">
        <v>1088</v>
      </c>
      <c r="C779" s="170" t="s">
        <v>14531</v>
      </c>
      <c r="D779" s="213"/>
      <c r="E779" s="166" t="s">
        <v>1054</v>
      </c>
      <c r="F779" s="166" t="s">
        <v>14532</v>
      </c>
      <c r="G779" s="166" t="s">
        <v>12764</v>
      </c>
      <c r="H779" s="167">
        <v>0</v>
      </c>
      <c r="I779" s="168" t="s">
        <v>14555</v>
      </c>
      <c r="J779" s="168" t="s">
        <v>1610</v>
      </c>
      <c r="K779" s="207"/>
      <c r="L779" s="207"/>
      <c r="M779" s="207"/>
      <c r="N779" s="207"/>
      <c r="O779" s="207"/>
      <c r="P779" s="169"/>
      <c r="Q779" s="208"/>
      <c r="R779" s="166" t="s">
        <v>14531</v>
      </c>
      <c r="S779" s="165" t="s">
        <v>12037</v>
      </c>
      <c r="T779" s="165" t="s">
        <v>3340</v>
      </c>
      <c r="U779" s="185"/>
      <c r="V779" s="209">
        <v>441</v>
      </c>
      <c r="X779" s="210">
        <v>0</v>
      </c>
      <c r="AB779" s="211" t="s">
        <v>16019</v>
      </c>
    </row>
    <row r="780" spans="1:28" s="210" customFormat="1" ht="67.5">
      <c r="A780" s="165" t="s">
        <v>14873</v>
      </c>
      <c r="B780" s="166" t="s">
        <v>1088</v>
      </c>
      <c r="C780" s="170" t="s">
        <v>14872</v>
      </c>
      <c r="D780" s="213"/>
      <c r="E780" s="166" t="s">
        <v>1063</v>
      </c>
      <c r="F780" s="166" t="s">
        <v>14873</v>
      </c>
      <c r="G780" s="166" t="s">
        <v>12764</v>
      </c>
      <c r="H780" s="167">
        <v>0</v>
      </c>
      <c r="I780" s="168" t="s">
        <v>1686</v>
      </c>
      <c r="J780" s="168" t="s">
        <v>12398</v>
      </c>
      <c r="K780" s="207"/>
      <c r="L780" s="207"/>
      <c r="M780" s="207"/>
      <c r="N780" s="207"/>
      <c r="O780" s="207"/>
      <c r="P780" s="169"/>
      <c r="Q780" s="208"/>
      <c r="R780" s="166" t="s">
        <v>14872</v>
      </c>
      <c r="S780" s="165" t="s">
        <v>12107</v>
      </c>
      <c r="T780" s="165" t="s">
        <v>5882</v>
      </c>
      <c r="U780" s="185"/>
      <c r="V780" s="209">
        <v>523</v>
      </c>
      <c r="X780" s="210">
        <v>0</v>
      </c>
      <c r="AB780" s="211" t="s">
        <v>16007</v>
      </c>
    </row>
    <row r="781" spans="1:28" s="210" customFormat="1" ht="108">
      <c r="A781" s="293" t="s">
        <v>2175</v>
      </c>
      <c r="B781" s="166" t="s">
        <v>1088</v>
      </c>
      <c r="C781" s="170" t="s">
        <v>2228</v>
      </c>
      <c r="D781" s="213"/>
      <c r="E781" s="166" t="s">
        <v>1058</v>
      </c>
      <c r="F781" s="166" t="s">
        <v>2175</v>
      </c>
      <c r="G781" s="166" t="s">
        <v>12764</v>
      </c>
      <c r="H781" s="167">
        <v>0</v>
      </c>
      <c r="I781" s="168" t="s">
        <v>1693</v>
      </c>
      <c r="J781" s="168" t="s">
        <v>13121</v>
      </c>
      <c r="K781" s="207"/>
      <c r="L781" s="207"/>
      <c r="M781" s="207"/>
      <c r="N781" s="207"/>
      <c r="O781" s="207"/>
      <c r="P781" s="169"/>
      <c r="Q781" s="208"/>
      <c r="R781" s="166" t="s">
        <v>2228</v>
      </c>
      <c r="S781" s="165" t="s">
        <v>12054</v>
      </c>
      <c r="T781" s="165" t="s">
        <v>13022</v>
      </c>
      <c r="U781" s="185"/>
      <c r="V781" s="209">
        <v>411</v>
      </c>
      <c r="X781" s="210">
        <v>0</v>
      </c>
      <c r="AB781" s="211" t="s">
        <v>16022</v>
      </c>
    </row>
    <row r="782" spans="1:28" s="210" customFormat="1" ht="27">
      <c r="A782" s="293" t="s">
        <v>735</v>
      </c>
      <c r="B782" s="166" t="s">
        <v>1088</v>
      </c>
      <c r="C782" s="170" t="s">
        <v>15913</v>
      </c>
      <c r="D782" s="213"/>
      <c r="E782" s="166" t="s">
        <v>2323</v>
      </c>
      <c r="F782" s="166" t="s">
        <v>735</v>
      </c>
      <c r="G782" s="166" t="s">
        <v>12764</v>
      </c>
      <c r="H782" s="167">
        <v>0</v>
      </c>
      <c r="I782" s="168" t="s">
        <v>1679</v>
      </c>
      <c r="J782" s="168" t="s">
        <v>1660</v>
      </c>
      <c r="K782" s="207"/>
      <c r="L782" s="207"/>
      <c r="M782" s="207"/>
      <c r="N782" s="207"/>
      <c r="O782" s="207"/>
      <c r="P782" s="169"/>
      <c r="Q782" s="208"/>
      <c r="R782" s="166" t="s">
        <v>15913</v>
      </c>
      <c r="S782" s="165" t="s">
        <v>12238</v>
      </c>
      <c r="T782" s="165" t="s">
        <v>11494</v>
      </c>
      <c r="U782" s="185"/>
      <c r="V782" s="209">
        <v>400</v>
      </c>
      <c r="X782" s="210">
        <v>0</v>
      </c>
      <c r="AB782" s="211" t="s">
        <v>15996</v>
      </c>
    </row>
    <row r="783" spans="1:28" s="210" customFormat="1" ht="67.5">
      <c r="A783" s="293" t="s">
        <v>15455</v>
      </c>
      <c r="B783" s="166" t="s">
        <v>1088</v>
      </c>
      <c r="C783" s="170" t="s">
        <v>15454</v>
      </c>
      <c r="D783" s="213"/>
      <c r="E783" s="166" t="s">
        <v>1063</v>
      </c>
      <c r="F783" s="166" t="s">
        <v>15455</v>
      </c>
      <c r="G783" s="166" t="s">
        <v>12764</v>
      </c>
      <c r="H783" s="167">
        <v>0</v>
      </c>
      <c r="I783" s="168" t="s">
        <v>15456</v>
      </c>
      <c r="J783" s="168" t="s">
        <v>12398</v>
      </c>
      <c r="K783" s="207"/>
      <c r="L783" s="207"/>
      <c r="M783" s="207"/>
      <c r="N783" s="207"/>
      <c r="O783" s="207"/>
      <c r="P783" s="169"/>
      <c r="Q783" s="208"/>
      <c r="R783" s="166" t="s">
        <v>15454</v>
      </c>
      <c r="S783" s="165" t="s">
        <v>12107</v>
      </c>
      <c r="T783" s="165" t="s">
        <v>5882</v>
      </c>
      <c r="U783" s="185"/>
      <c r="V783" s="209">
        <v>503</v>
      </c>
      <c r="X783" s="210">
        <v>0</v>
      </c>
      <c r="AB783" s="211" t="s">
        <v>16023</v>
      </c>
    </row>
    <row r="784" spans="1:28" s="210" customFormat="1" ht="40.5">
      <c r="A784" s="293" t="s">
        <v>736</v>
      </c>
      <c r="B784" s="166" t="s">
        <v>1088</v>
      </c>
      <c r="C784" s="170" t="s">
        <v>803</v>
      </c>
      <c r="D784" s="213"/>
      <c r="E784" s="166" t="s">
        <v>2321</v>
      </c>
      <c r="F784" s="166" t="s">
        <v>736</v>
      </c>
      <c r="G784" s="166" t="s">
        <v>12764</v>
      </c>
      <c r="H784" s="167">
        <v>0</v>
      </c>
      <c r="I784" s="168" t="s">
        <v>1688</v>
      </c>
      <c r="J784" s="168" t="s">
        <v>1688</v>
      </c>
      <c r="K784" s="207"/>
      <c r="L784" s="207"/>
      <c r="M784" s="207"/>
      <c r="N784" s="207"/>
      <c r="O784" s="207"/>
      <c r="P784" s="169"/>
      <c r="Q784" s="208"/>
      <c r="R784" s="166" t="s">
        <v>803</v>
      </c>
      <c r="S784" s="165" t="s">
        <v>12035</v>
      </c>
      <c r="T784" s="165" t="s">
        <v>3289</v>
      </c>
      <c r="U784" s="185"/>
      <c r="V784" s="209">
        <v>433</v>
      </c>
      <c r="X784" s="210">
        <v>0</v>
      </c>
      <c r="AB784" s="211" t="s">
        <v>15969</v>
      </c>
    </row>
    <row r="785" spans="1:28" s="210" customFormat="1" ht="54">
      <c r="A785" s="293" t="s">
        <v>736</v>
      </c>
      <c r="B785" s="166" t="s">
        <v>1088</v>
      </c>
      <c r="C785" s="170" t="s">
        <v>2135</v>
      </c>
      <c r="D785" s="213"/>
      <c r="E785" s="166" t="s">
        <v>2321</v>
      </c>
      <c r="F785" s="166" t="s">
        <v>736</v>
      </c>
      <c r="G785" s="166" t="s">
        <v>12764</v>
      </c>
      <c r="H785" s="167">
        <v>0</v>
      </c>
      <c r="I785" s="168" t="s">
        <v>1688</v>
      </c>
      <c r="J785" s="168" t="s">
        <v>1688</v>
      </c>
      <c r="K785" s="207"/>
      <c r="L785" s="207"/>
      <c r="M785" s="207"/>
      <c r="N785" s="207"/>
      <c r="O785" s="207"/>
      <c r="P785" s="169"/>
      <c r="Q785" s="208"/>
      <c r="R785" s="166" t="s">
        <v>803</v>
      </c>
      <c r="S785" s="165" t="s">
        <v>12035</v>
      </c>
      <c r="T785" s="165" t="s">
        <v>3289</v>
      </c>
      <c r="U785" s="185"/>
      <c r="V785" s="209">
        <v>434</v>
      </c>
      <c r="X785" s="210">
        <v>0</v>
      </c>
      <c r="AB785" s="211" t="s">
        <v>16020</v>
      </c>
    </row>
    <row r="786" spans="1:28" s="210" customFormat="1" ht="94.5">
      <c r="A786" s="293" t="s">
        <v>736</v>
      </c>
      <c r="B786" s="166" t="s">
        <v>1088</v>
      </c>
      <c r="C786" s="170" t="s">
        <v>980</v>
      </c>
      <c r="D786" s="213"/>
      <c r="E786" s="166" t="s">
        <v>2321</v>
      </c>
      <c r="F786" s="166" t="s">
        <v>736</v>
      </c>
      <c r="G786" s="166" t="s">
        <v>12764</v>
      </c>
      <c r="H786" s="167">
        <v>0</v>
      </c>
      <c r="I786" s="168" t="s">
        <v>1688</v>
      </c>
      <c r="J786" s="168" t="s">
        <v>1688</v>
      </c>
      <c r="K786" s="207"/>
      <c r="L786" s="207"/>
      <c r="M786" s="207"/>
      <c r="N786" s="207"/>
      <c r="O786" s="207"/>
      <c r="P786" s="169"/>
      <c r="Q786" s="208"/>
      <c r="R786" s="166" t="s">
        <v>803</v>
      </c>
      <c r="S786" s="165" t="s">
        <v>12035</v>
      </c>
      <c r="T786" s="165" t="s">
        <v>3289</v>
      </c>
      <c r="U786" s="185"/>
      <c r="V786" s="209">
        <v>435</v>
      </c>
      <c r="X786" s="210">
        <v>0</v>
      </c>
      <c r="AB786" s="211" t="s">
        <v>16420</v>
      </c>
    </row>
    <row r="787" spans="1:28" s="210" customFormat="1" ht="54">
      <c r="A787" s="293" t="s">
        <v>736</v>
      </c>
      <c r="B787" s="166" t="s">
        <v>1088</v>
      </c>
      <c r="C787" s="170" t="s">
        <v>13291</v>
      </c>
      <c r="D787" s="213"/>
      <c r="E787" s="166" t="s">
        <v>2321</v>
      </c>
      <c r="F787" s="295" t="s">
        <v>736</v>
      </c>
      <c r="G787" s="166" t="s">
        <v>12764</v>
      </c>
      <c r="H787" s="167">
        <v>0</v>
      </c>
      <c r="I787" s="168" t="s">
        <v>1688</v>
      </c>
      <c r="J787" s="168" t="s">
        <v>1688</v>
      </c>
      <c r="K787" s="207"/>
      <c r="L787" s="207"/>
      <c r="M787" s="207"/>
      <c r="N787" s="207"/>
      <c r="O787" s="207"/>
      <c r="P787" s="169"/>
      <c r="Q787" s="208"/>
      <c r="R787" s="166" t="s">
        <v>13290</v>
      </c>
      <c r="S787" s="165" t="s">
        <v>12035</v>
      </c>
      <c r="T787" s="165" t="s">
        <v>3289</v>
      </c>
      <c r="U787" s="185"/>
      <c r="V787" s="209">
        <v>500</v>
      </c>
      <c r="X787" s="210">
        <v>0</v>
      </c>
      <c r="AB787" s="211" t="s">
        <v>16421</v>
      </c>
    </row>
    <row r="788" spans="1:28" s="210" customFormat="1" ht="27">
      <c r="A788" s="293" t="s">
        <v>738</v>
      </c>
      <c r="B788" s="166" t="s">
        <v>1088</v>
      </c>
      <c r="C788" s="170" t="s">
        <v>778</v>
      </c>
      <c r="D788" s="213"/>
      <c r="E788" s="166" t="s">
        <v>842</v>
      </c>
      <c r="F788" s="166" t="s">
        <v>738</v>
      </c>
      <c r="G788" s="166" t="s">
        <v>12764</v>
      </c>
      <c r="H788" s="167">
        <v>0</v>
      </c>
      <c r="I788" s="168" t="s">
        <v>1690</v>
      </c>
      <c r="J788" s="168" t="s">
        <v>9079</v>
      </c>
      <c r="K788" s="207"/>
      <c r="L788" s="207"/>
      <c r="M788" s="207"/>
      <c r="N788" s="207"/>
      <c r="O788" s="207"/>
      <c r="P788" s="169"/>
      <c r="Q788" s="208"/>
      <c r="R788" s="166" t="s">
        <v>778</v>
      </c>
      <c r="S788" s="165" t="s">
        <v>12184</v>
      </c>
      <c r="T788" s="165" t="s">
        <v>13070</v>
      </c>
      <c r="U788" s="185"/>
      <c r="V788" s="209">
        <v>442</v>
      </c>
      <c r="X788" s="210">
        <v>0</v>
      </c>
      <c r="AB788" s="211" t="s">
        <v>15970</v>
      </c>
    </row>
    <row r="789" spans="1:28" s="210" customFormat="1" ht="54">
      <c r="A789" s="293" t="s">
        <v>742</v>
      </c>
      <c r="B789" s="166" t="s">
        <v>1088</v>
      </c>
      <c r="C789" s="170" t="s">
        <v>1281</v>
      </c>
      <c r="D789" s="213"/>
      <c r="E789" s="166" t="s">
        <v>1058</v>
      </c>
      <c r="F789" s="166" t="s">
        <v>742</v>
      </c>
      <c r="G789" s="166" t="s">
        <v>12764</v>
      </c>
      <c r="H789" s="167">
        <v>0</v>
      </c>
      <c r="I789" s="168" t="s">
        <v>1694</v>
      </c>
      <c r="J789" s="168" t="s">
        <v>13101</v>
      </c>
      <c r="K789" s="207"/>
      <c r="L789" s="207"/>
      <c r="M789" s="207"/>
      <c r="N789" s="207"/>
      <c r="O789" s="207"/>
      <c r="P789" s="169"/>
      <c r="Q789" s="208"/>
      <c r="R789" s="166" t="s">
        <v>1281</v>
      </c>
      <c r="S789" s="165" t="s">
        <v>12054</v>
      </c>
      <c r="T789" s="165" t="s">
        <v>13002</v>
      </c>
      <c r="U789" s="185"/>
      <c r="V789" s="209">
        <v>414</v>
      </c>
      <c r="X789" s="210">
        <v>0</v>
      </c>
      <c r="AB789" s="211" t="s">
        <v>15968</v>
      </c>
    </row>
    <row r="790" spans="1:28" s="210" customFormat="1" ht="81">
      <c r="A790" s="293" t="s">
        <v>15890</v>
      </c>
      <c r="B790" s="166" t="s">
        <v>1088</v>
      </c>
      <c r="C790" s="170" t="s">
        <v>15891</v>
      </c>
      <c r="D790" s="213"/>
      <c r="E790" s="166" t="s">
        <v>1073</v>
      </c>
      <c r="F790" s="166" t="s">
        <v>15890</v>
      </c>
      <c r="G790" s="166" t="s">
        <v>12764</v>
      </c>
      <c r="H790" s="167">
        <v>0</v>
      </c>
      <c r="I790" s="168" t="s">
        <v>15892</v>
      </c>
      <c r="J790" s="168" t="s">
        <v>8321</v>
      </c>
      <c r="K790" s="207"/>
      <c r="L790" s="207"/>
      <c r="M790" s="207"/>
      <c r="N790" s="207"/>
      <c r="O790" s="207"/>
      <c r="P790" s="169"/>
      <c r="Q790" s="208"/>
      <c r="R790" s="166" t="s">
        <v>15891</v>
      </c>
      <c r="S790" s="165" t="s">
        <v>12164</v>
      </c>
      <c r="T790" s="165" t="s">
        <v>8320</v>
      </c>
      <c r="U790" s="185"/>
      <c r="V790" s="209">
        <v>474</v>
      </c>
      <c r="X790" s="210">
        <v>0</v>
      </c>
      <c r="AB790" s="211" t="s">
        <v>15972</v>
      </c>
    </row>
    <row r="791" spans="1:28" s="210" customFormat="1" ht="54">
      <c r="A791" s="293" t="s">
        <v>1699</v>
      </c>
      <c r="B791" s="166" t="s">
        <v>1088</v>
      </c>
      <c r="C791" s="170" t="s">
        <v>2057</v>
      </c>
      <c r="D791" s="213"/>
      <c r="E791" s="166" t="s">
        <v>2323</v>
      </c>
      <c r="F791" s="166" t="s">
        <v>1699</v>
      </c>
      <c r="G791" s="166" t="s">
        <v>12764</v>
      </c>
      <c r="H791" s="167">
        <v>0</v>
      </c>
      <c r="I791" s="168" t="s">
        <v>1700</v>
      </c>
      <c r="J791" s="168" t="s">
        <v>1575</v>
      </c>
      <c r="K791" s="207"/>
      <c r="L791" s="207"/>
      <c r="M791" s="207"/>
      <c r="N791" s="207"/>
      <c r="O791" s="207"/>
      <c r="P791" s="169"/>
      <c r="Q791" s="208"/>
      <c r="R791" s="166" t="s">
        <v>2057</v>
      </c>
      <c r="S791" s="165" t="s">
        <v>12238</v>
      </c>
      <c r="T791" s="165" t="s">
        <v>11457</v>
      </c>
      <c r="U791" s="185"/>
      <c r="V791" s="209">
        <v>479</v>
      </c>
      <c r="X791" s="210">
        <v>0</v>
      </c>
      <c r="AB791" s="211" t="s">
        <v>15999</v>
      </c>
    </row>
    <row r="792" spans="1:28" s="210" customFormat="1" ht="54">
      <c r="A792" s="293" t="s">
        <v>743</v>
      </c>
      <c r="B792" s="166" t="s">
        <v>1088</v>
      </c>
      <c r="C792" s="170" t="s">
        <v>11981</v>
      </c>
      <c r="D792" s="213"/>
      <c r="E792" s="166" t="s">
        <v>1054</v>
      </c>
      <c r="F792" s="166" t="s">
        <v>743</v>
      </c>
      <c r="G792" s="166" t="s">
        <v>12764</v>
      </c>
      <c r="H792" s="167">
        <v>0</v>
      </c>
      <c r="I792" s="168" t="s">
        <v>15916</v>
      </c>
      <c r="J792" s="168" t="s">
        <v>1610</v>
      </c>
      <c r="K792" s="207"/>
      <c r="L792" s="207"/>
      <c r="M792" s="207"/>
      <c r="N792" s="207"/>
      <c r="O792" s="207"/>
      <c r="P792" s="169"/>
      <c r="Q792" s="208"/>
      <c r="R792" s="166" t="s">
        <v>11981</v>
      </c>
      <c r="S792" s="165" t="s">
        <v>12037</v>
      </c>
      <c r="T792" s="165" t="s">
        <v>3340</v>
      </c>
      <c r="U792" s="185"/>
      <c r="V792" s="209">
        <v>482</v>
      </c>
      <c r="X792" s="210">
        <v>0</v>
      </c>
      <c r="AB792" s="211" t="s">
        <v>15958</v>
      </c>
    </row>
    <row r="793" spans="1:28" s="210" customFormat="1" ht="54">
      <c r="A793" s="165" t="s">
        <v>743</v>
      </c>
      <c r="B793" s="166" t="s">
        <v>1088</v>
      </c>
      <c r="C793" s="170" t="s">
        <v>12468</v>
      </c>
      <c r="D793" s="213"/>
      <c r="E793" s="166" t="s">
        <v>1054</v>
      </c>
      <c r="F793" s="166" t="s">
        <v>743</v>
      </c>
      <c r="G793" s="166" t="s">
        <v>12764</v>
      </c>
      <c r="H793" s="167">
        <v>0</v>
      </c>
      <c r="I793" s="168" t="s">
        <v>15916</v>
      </c>
      <c r="J793" s="168" t="s">
        <v>1610</v>
      </c>
      <c r="K793" s="207"/>
      <c r="L793" s="207"/>
      <c r="M793" s="207"/>
      <c r="N793" s="207"/>
      <c r="O793" s="207"/>
      <c r="P793" s="169"/>
      <c r="Q793" s="208"/>
      <c r="R793" s="166" t="s">
        <v>11981</v>
      </c>
      <c r="S793" s="165" t="s">
        <v>12037</v>
      </c>
      <c r="T793" s="165" t="s">
        <v>3340</v>
      </c>
      <c r="U793" s="185"/>
      <c r="V793" s="209">
        <v>484</v>
      </c>
      <c r="X793" s="210">
        <v>0</v>
      </c>
      <c r="AB793" s="211" t="s">
        <v>16422</v>
      </c>
    </row>
    <row r="794" spans="1:28" s="210" customFormat="1" ht="40.5">
      <c r="A794" s="165" t="s">
        <v>744</v>
      </c>
      <c r="B794" s="166" t="s">
        <v>1088</v>
      </c>
      <c r="C794" s="170" t="s">
        <v>1704</v>
      </c>
      <c r="D794" s="213"/>
      <c r="E794" s="166" t="s">
        <v>840</v>
      </c>
      <c r="F794" s="166" t="s">
        <v>744</v>
      </c>
      <c r="G794" s="166" t="s">
        <v>12764</v>
      </c>
      <c r="H794" s="167">
        <v>0</v>
      </c>
      <c r="I794" s="168" t="s">
        <v>1702</v>
      </c>
      <c r="J794" s="168" t="s">
        <v>8699</v>
      </c>
      <c r="K794" s="207"/>
      <c r="L794" s="207"/>
      <c r="M794" s="207"/>
      <c r="N794" s="207"/>
      <c r="O794" s="207"/>
      <c r="P794" s="169"/>
      <c r="Q794" s="208"/>
      <c r="R794" s="166" t="s">
        <v>992</v>
      </c>
      <c r="S794" s="165" t="s">
        <v>12179</v>
      </c>
      <c r="T794" s="165" t="s">
        <v>8698</v>
      </c>
      <c r="U794" s="185"/>
      <c r="V794" s="209">
        <v>443</v>
      </c>
      <c r="X794" s="210">
        <v>0</v>
      </c>
      <c r="AB794" s="211" t="s">
        <v>16423</v>
      </c>
    </row>
    <row r="795" spans="1:28" s="210" customFormat="1" ht="27">
      <c r="A795" s="165" t="s">
        <v>744</v>
      </c>
      <c r="B795" s="166" t="s">
        <v>1088</v>
      </c>
      <c r="C795" s="170" t="s">
        <v>992</v>
      </c>
      <c r="D795" s="213"/>
      <c r="E795" s="166" t="s">
        <v>840</v>
      </c>
      <c r="F795" s="166" t="s">
        <v>744</v>
      </c>
      <c r="G795" s="166" t="s">
        <v>12764</v>
      </c>
      <c r="H795" s="167">
        <v>0</v>
      </c>
      <c r="I795" s="168" t="s">
        <v>1702</v>
      </c>
      <c r="J795" s="168" t="s">
        <v>8699</v>
      </c>
      <c r="K795" s="207"/>
      <c r="L795" s="207"/>
      <c r="M795" s="207"/>
      <c r="N795" s="207"/>
      <c r="O795" s="207"/>
      <c r="P795" s="169"/>
      <c r="Q795" s="208"/>
      <c r="R795" s="166" t="s">
        <v>992</v>
      </c>
      <c r="S795" s="165" t="s">
        <v>12179</v>
      </c>
      <c r="T795" s="165" t="s">
        <v>8698</v>
      </c>
      <c r="U795" s="185"/>
      <c r="V795" s="209">
        <v>487</v>
      </c>
      <c r="X795" s="210">
        <v>0</v>
      </c>
      <c r="AB795" s="211" t="s">
        <v>15974</v>
      </c>
    </row>
    <row r="796" spans="1:28" s="210" customFormat="1" ht="67.5">
      <c r="A796" s="165" t="s">
        <v>1705</v>
      </c>
      <c r="B796" s="166" t="s">
        <v>1088</v>
      </c>
      <c r="C796" s="170" t="s">
        <v>12706</v>
      </c>
      <c r="D796" s="213"/>
      <c r="E796" s="166" t="s">
        <v>1058</v>
      </c>
      <c r="F796" s="166" t="s">
        <v>1705</v>
      </c>
      <c r="G796" s="166" t="s">
        <v>12764</v>
      </c>
      <c r="H796" s="167">
        <v>0</v>
      </c>
      <c r="I796" s="168" t="s">
        <v>1692</v>
      </c>
      <c r="J796" s="168" t="s">
        <v>13117</v>
      </c>
      <c r="K796" s="207"/>
      <c r="L796" s="207"/>
      <c r="M796" s="207"/>
      <c r="N796" s="207"/>
      <c r="O796" s="207"/>
      <c r="P796" s="169"/>
      <c r="Q796" s="208"/>
      <c r="R796" s="166" t="s">
        <v>12706</v>
      </c>
      <c r="S796" s="165" t="s">
        <v>12054</v>
      </c>
      <c r="T796" s="165" t="s">
        <v>13018</v>
      </c>
      <c r="U796" s="185"/>
      <c r="V796" s="209">
        <v>464</v>
      </c>
      <c r="X796" s="210">
        <v>0</v>
      </c>
      <c r="AB796" s="211" t="s">
        <v>15998</v>
      </c>
    </row>
    <row r="797" spans="1:28" s="210" customFormat="1" ht="54">
      <c r="A797" s="165" t="s">
        <v>748</v>
      </c>
      <c r="B797" s="166" t="s">
        <v>1088</v>
      </c>
      <c r="C797" s="170" t="s">
        <v>13290</v>
      </c>
      <c r="D797" s="213"/>
      <c r="E797" s="166" t="s">
        <v>2321</v>
      </c>
      <c r="F797" s="166" t="s">
        <v>748</v>
      </c>
      <c r="G797" s="166" t="s">
        <v>12764</v>
      </c>
      <c r="H797" s="167">
        <v>0</v>
      </c>
      <c r="I797" s="168" t="s">
        <v>1688</v>
      </c>
      <c r="J797" s="168" t="s">
        <v>1688</v>
      </c>
      <c r="K797" s="207"/>
      <c r="L797" s="207"/>
      <c r="M797" s="207"/>
      <c r="N797" s="207"/>
      <c r="O797" s="207"/>
      <c r="P797" s="169"/>
      <c r="Q797" s="208"/>
      <c r="R797" s="166" t="s">
        <v>13290</v>
      </c>
      <c r="S797" s="165" t="s">
        <v>12035</v>
      </c>
      <c r="T797" s="165" t="s">
        <v>3289</v>
      </c>
      <c r="U797" s="185"/>
      <c r="V797" s="209">
        <v>499</v>
      </c>
      <c r="X797" s="210">
        <v>0</v>
      </c>
      <c r="AB797" s="211" t="s">
        <v>15959</v>
      </c>
    </row>
    <row r="798" spans="1:28" s="210" customFormat="1" ht="67.5">
      <c r="A798" s="165" t="s">
        <v>15458</v>
      </c>
      <c r="B798" s="166" t="s">
        <v>1088</v>
      </c>
      <c r="C798" s="170" t="s">
        <v>15457</v>
      </c>
      <c r="D798" s="213"/>
      <c r="E798" s="166" t="s">
        <v>1063</v>
      </c>
      <c r="F798" s="166" t="s">
        <v>15458</v>
      </c>
      <c r="G798" s="166" t="s">
        <v>12764</v>
      </c>
      <c r="H798" s="167">
        <v>0</v>
      </c>
      <c r="I798" s="168" t="s">
        <v>1686</v>
      </c>
      <c r="J798" s="168" t="s">
        <v>12398</v>
      </c>
      <c r="K798" s="207"/>
      <c r="L798" s="207"/>
      <c r="M798" s="207"/>
      <c r="N798" s="207"/>
      <c r="O798" s="207"/>
      <c r="P798" s="169"/>
      <c r="Q798" s="208"/>
      <c r="R798" s="166" t="s">
        <v>15457</v>
      </c>
      <c r="S798" s="165" t="s">
        <v>12107</v>
      </c>
      <c r="T798" s="165" t="s">
        <v>5882</v>
      </c>
      <c r="U798" s="185"/>
      <c r="V798" s="209">
        <v>504</v>
      </c>
      <c r="X798" s="210">
        <v>0</v>
      </c>
      <c r="AB798" s="211" t="s">
        <v>16001</v>
      </c>
    </row>
    <row r="799" spans="1:28" s="210" customFormat="1" ht="67.5">
      <c r="A799" s="165" t="s">
        <v>15893</v>
      </c>
      <c r="B799" s="166" t="s">
        <v>1088</v>
      </c>
      <c r="C799" s="170" t="s">
        <v>15894</v>
      </c>
      <c r="D799" s="213"/>
      <c r="E799" s="166" t="s">
        <v>1063</v>
      </c>
      <c r="F799" s="166" t="s">
        <v>15893</v>
      </c>
      <c r="G799" s="166" t="s">
        <v>12764</v>
      </c>
      <c r="H799" s="167">
        <v>0</v>
      </c>
      <c r="I799" s="168" t="s">
        <v>15895</v>
      </c>
      <c r="J799" s="168" t="s">
        <v>12398</v>
      </c>
      <c r="K799" s="207"/>
      <c r="L799" s="207"/>
      <c r="M799" s="207"/>
      <c r="N799" s="207"/>
      <c r="O799" s="207"/>
      <c r="P799" s="169"/>
      <c r="Q799" s="208"/>
      <c r="R799" s="166" t="s">
        <v>15894</v>
      </c>
      <c r="S799" s="165" t="s">
        <v>12107</v>
      </c>
      <c r="T799" s="165" t="s">
        <v>5882</v>
      </c>
      <c r="U799" s="185"/>
      <c r="V799" s="209">
        <v>507</v>
      </c>
      <c r="X799" s="210">
        <v>0</v>
      </c>
      <c r="AB799" s="211" t="s">
        <v>16028</v>
      </c>
    </row>
    <row r="800" spans="1:28" s="210" customFormat="1" ht="67.5">
      <c r="A800" s="165" t="s">
        <v>15896</v>
      </c>
      <c r="B800" s="166" t="s">
        <v>1088</v>
      </c>
      <c r="C800" s="170" t="s">
        <v>15897</v>
      </c>
      <c r="D800" s="213"/>
      <c r="E800" s="166" t="s">
        <v>1063</v>
      </c>
      <c r="F800" s="166" t="s">
        <v>15896</v>
      </c>
      <c r="G800" s="166" t="s">
        <v>12764</v>
      </c>
      <c r="H800" s="167">
        <v>0</v>
      </c>
      <c r="I800" s="168" t="s">
        <v>15898</v>
      </c>
      <c r="J800" s="168" t="s">
        <v>12398</v>
      </c>
      <c r="K800" s="207"/>
      <c r="L800" s="207"/>
      <c r="M800" s="207"/>
      <c r="N800" s="207"/>
      <c r="O800" s="207"/>
      <c r="P800" s="169"/>
      <c r="Q800" s="208"/>
      <c r="R800" s="166" t="s">
        <v>15897</v>
      </c>
      <c r="S800" s="165" t="s">
        <v>12107</v>
      </c>
      <c r="T800" s="165" t="s">
        <v>5882</v>
      </c>
      <c r="U800" s="185"/>
      <c r="V800" s="209">
        <v>511</v>
      </c>
      <c r="X800" s="210">
        <v>0</v>
      </c>
      <c r="AB800" s="211" t="s">
        <v>16424</v>
      </c>
    </row>
    <row r="801" spans="1:28" s="210" customFormat="1" ht="40.5">
      <c r="A801" s="165" t="s">
        <v>15899</v>
      </c>
      <c r="B801" s="166" t="s">
        <v>1088</v>
      </c>
      <c r="C801" s="170" t="s">
        <v>15900</v>
      </c>
      <c r="D801" s="213"/>
      <c r="E801" s="166" t="s">
        <v>1063</v>
      </c>
      <c r="F801" s="166" t="s">
        <v>15899</v>
      </c>
      <c r="G801" s="166" t="s">
        <v>12764</v>
      </c>
      <c r="H801" s="167">
        <v>0</v>
      </c>
      <c r="I801" s="168" t="s">
        <v>14554</v>
      </c>
      <c r="J801" s="168" t="s">
        <v>12398</v>
      </c>
      <c r="K801" s="207"/>
      <c r="L801" s="207"/>
      <c r="M801" s="207"/>
      <c r="N801" s="207"/>
      <c r="O801" s="207"/>
      <c r="P801" s="169"/>
      <c r="Q801" s="208"/>
      <c r="R801" s="166" t="s">
        <v>15900</v>
      </c>
      <c r="S801" s="165" t="s">
        <v>12107</v>
      </c>
      <c r="T801" s="165" t="s">
        <v>5882</v>
      </c>
      <c r="U801" s="185"/>
      <c r="V801" s="209">
        <v>512</v>
      </c>
      <c r="X801" s="210">
        <v>0</v>
      </c>
      <c r="AB801" s="211" t="s">
        <v>16029</v>
      </c>
    </row>
    <row r="802" spans="1:28" s="210" customFormat="1" ht="54">
      <c r="A802" s="165" t="s">
        <v>749</v>
      </c>
      <c r="B802" s="166" t="s">
        <v>1088</v>
      </c>
      <c r="C802" s="170" t="s">
        <v>607</v>
      </c>
      <c r="D802" s="213"/>
      <c r="E802" s="166" t="s">
        <v>1063</v>
      </c>
      <c r="F802" s="166" t="s">
        <v>749</v>
      </c>
      <c r="G802" s="166" t="s">
        <v>12764</v>
      </c>
      <c r="H802" s="167">
        <v>0</v>
      </c>
      <c r="I802" s="168" t="s">
        <v>1686</v>
      </c>
      <c r="J802" s="168" t="s">
        <v>12398</v>
      </c>
      <c r="K802" s="207"/>
      <c r="L802" s="207"/>
      <c r="M802" s="207"/>
      <c r="N802" s="207"/>
      <c r="O802" s="207"/>
      <c r="P802" s="169"/>
      <c r="Q802" s="208"/>
      <c r="R802" s="166" t="s">
        <v>607</v>
      </c>
      <c r="S802" s="165" t="s">
        <v>12107</v>
      </c>
      <c r="T802" s="165" t="s">
        <v>5882</v>
      </c>
      <c r="U802" s="185"/>
      <c r="V802" s="209">
        <v>518</v>
      </c>
      <c r="X802" s="210">
        <v>0</v>
      </c>
      <c r="AB802" s="211" t="s">
        <v>15980</v>
      </c>
    </row>
    <row r="803" spans="1:28" s="210" customFormat="1" ht="54">
      <c r="A803" s="165" t="s">
        <v>15253</v>
      </c>
      <c r="B803" s="166" t="s">
        <v>1088</v>
      </c>
      <c r="C803" s="170" t="s">
        <v>15252</v>
      </c>
      <c r="D803" s="213"/>
      <c r="E803" s="166" t="s">
        <v>1063</v>
      </c>
      <c r="F803" s="166" t="s">
        <v>15253</v>
      </c>
      <c r="G803" s="166" t="s">
        <v>12764</v>
      </c>
      <c r="H803" s="167">
        <v>0</v>
      </c>
      <c r="I803" s="168" t="s">
        <v>14554</v>
      </c>
      <c r="J803" s="168" t="s">
        <v>12398</v>
      </c>
      <c r="K803" s="207"/>
      <c r="L803" s="207"/>
      <c r="M803" s="207"/>
      <c r="N803" s="207"/>
      <c r="O803" s="207"/>
      <c r="P803" s="169"/>
      <c r="Q803" s="208"/>
      <c r="R803" s="166" t="s">
        <v>15252</v>
      </c>
      <c r="S803" s="165" t="s">
        <v>12107</v>
      </c>
      <c r="T803" s="165" t="s">
        <v>5882</v>
      </c>
      <c r="U803" s="185"/>
      <c r="V803" s="209">
        <v>522</v>
      </c>
      <c r="X803" s="210">
        <v>0</v>
      </c>
      <c r="AB803" s="211" t="s">
        <v>15981</v>
      </c>
    </row>
    <row r="804" spans="1:28" s="210" customFormat="1" ht="54">
      <c r="A804" s="165" t="s">
        <v>15901</v>
      </c>
      <c r="B804" s="166" t="s">
        <v>1088</v>
      </c>
      <c r="C804" s="170" t="s">
        <v>15902</v>
      </c>
      <c r="D804" s="213"/>
      <c r="E804" s="166" t="s">
        <v>1063</v>
      </c>
      <c r="F804" s="166" t="s">
        <v>15901</v>
      </c>
      <c r="G804" s="166" t="s">
        <v>12764</v>
      </c>
      <c r="H804" s="167">
        <v>0</v>
      </c>
      <c r="I804" s="168" t="s">
        <v>1686</v>
      </c>
      <c r="J804" s="168" t="s">
        <v>12398</v>
      </c>
      <c r="K804" s="207"/>
      <c r="L804" s="207"/>
      <c r="M804" s="207"/>
      <c r="N804" s="207"/>
      <c r="O804" s="207"/>
      <c r="P804" s="169"/>
      <c r="Q804" s="208"/>
      <c r="R804" s="166" t="s">
        <v>15902</v>
      </c>
      <c r="S804" s="165" t="s">
        <v>12107</v>
      </c>
      <c r="T804" s="165" t="s">
        <v>5882</v>
      </c>
      <c r="U804" s="185"/>
      <c r="V804" s="209">
        <v>526</v>
      </c>
      <c r="X804" s="210">
        <v>0</v>
      </c>
      <c r="AB804" s="211" t="s">
        <v>15976</v>
      </c>
    </row>
    <row r="805" spans="1:28" s="210" customFormat="1" ht="67.5">
      <c r="A805" s="165" t="s">
        <v>15920</v>
      </c>
      <c r="B805" s="166" t="s">
        <v>1088</v>
      </c>
      <c r="C805" s="170" t="s">
        <v>15921</v>
      </c>
      <c r="D805" s="213"/>
      <c r="E805" s="166" t="s">
        <v>1063</v>
      </c>
      <c r="F805" s="166" t="s">
        <v>15920</v>
      </c>
      <c r="G805" s="166" t="s">
        <v>12764</v>
      </c>
      <c r="H805" s="167">
        <v>0</v>
      </c>
      <c r="I805" s="168" t="s">
        <v>14554</v>
      </c>
      <c r="J805" s="168" t="s">
        <v>12398</v>
      </c>
      <c r="K805" s="207"/>
      <c r="L805" s="207"/>
      <c r="M805" s="207"/>
      <c r="N805" s="207"/>
      <c r="O805" s="207"/>
      <c r="P805" s="169"/>
      <c r="Q805" s="208"/>
      <c r="R805" s="166" t="s">
        <v>15921</v>
      </c>
      <c r="S805" s="165" t="s">
        <v>12107</v>
      </c>
      <c r="T805" s="165" t="s">
        <v>5882</v>
      </c>
      <c r="U805" s="185"/>
      <c r="V805" s="209">
        <v>527</v>
      </c>
      <c r="X805" s="210">
        <v>0</v>
      </c>
      <c r="AB805" s="211" t="s">
        <v>16030</v>
      </c>
    </row>
    <row r="806" spans="1:28" s="210" customFormat="1" ht="54">
      <c r="A806" s="165" t="s">
        <v>15922</v>
      </c>
      <c r="B806" s="166" t="s">
        <v>1088</v>
      </c>
      <c r="C806" s="170" t="s">
        <v>15923</v>
      </c>
      <c r="D806" s="213"/>
      <c r="E806" s="166" t="s">
        <v>1063</v>
      </c>
      <c r="F806" s="166" t="s">
        <v>15922</v>
      </c>
      <c r="G806" s="166" t="s">
        <v>12764</v>
      </c>
      <c r="H806" s="167">
        <v>0</v>
      </c>
      <c r="I806" s="168" t="s">
        <v>14554</v>
      </c>
      <c r="J806" s="168" t="s">
        <v>12398</v>
      </c>
      <c r="K806" s="207"/>
      <c r="L806" s="207"/>
      <c r="M806" s="207"/>
      <c r="N806" s="207"/>
      <c r="O806" s="207"/>
      <c r="P806" s="169"/>
      <c r="Q806" s="208"/>
      <c r="R806" s="166" t="s">
        <v>15923</v>
      </c>
      <c r="S806" s="165" t="s">
        <v>12107</v>
      </c>
      <c r="T806" s="165" t="s">
        <v>5882</v>
      </c>
      <c r="U806" s="185"/>
      <c r="V806" s="209">
        <v>528</v>
      </c>
      <c r="X806" s="210">
        <v>0</v>
      </c>
      <c r="AB806" s="211" t="s">
        <v>16031</v>
      </c>
    </row>
    <row r="807" spans="1:28" s="210" customFormat="1" ht="54">
      <c r="A807" s="165" t="s">
        <v>767</v>
      </c>
      <c r="B807" s="166" t="s">
        <v>1088</v>
      </c>
      <c r="C807" s="170" t="s">
        <v>13289</v>
      </c>
      <c r="D807" s="213"/>
      <c r="E807" s="166" t="s">
        <v>1063</v>
      </c>
      <c r="F807" s="166" t="s">
        <v>767</v>
      </c>
      <c r="G807" s="166" t="s">
        <v>12764</v>
      </c>
      <c r="H807" s="167">
        <v>0</v>
      </c>
      <c r="I807" s="168" t="s">
        <v>1708</v>
      </c>
      <c r="J807" s="168" t="s">
        <v>5897</v>
      </c>
      <c r="K807" s="207"/>
      <c r="L807" s="207"/>
      <c r="M807" s="207"/>
      <c r="N807" s="207"/>
      <c r="O807" s="207"/>
      <c r="P807" s="169"/>
      <c r="Q807" s="208"/>
      <c r="R807" s="166" t="s">
        <v>13289</v>
      </c>
      <c r="S807" s="165" t="s">
        <v>12107</v>
      </c>
      <c r="T807" s="165" t="s">
        <v>5896</v>
      </c>
      <c r="U807" s="185"/>
      <c r="V807" s="209">
        <v>532</v>
      </c>
      <c r="X807" s="210">
        <v>0</v>
      </c>
      <c r="AB807" s="211" t="s">
        <v>15966</v>
      </c>
    </row>
    <row r="808" spans="1:28" s="210" customFormat="1" ht="121.5">
      <c r="A808" s="165" t="s">
        <v>750</v>
      </c>
      <c r="B808" s="166" t="s">
        <v>1088</v>
      </c>
      <c r="C808" s="170" t="s">
        <v>2234</v>
      </c>
      <c r="D808" s="213"/>
      <c r="E808" s="166" t="s">
        <v>1063</v>
      </c>
      <c r="F808" s="166" t="s">
        <v>750</v>
      </c>
      <c r="G808" s="166" t="s">
        <v>12764</v>
      </c>
      <c r="H808" s="167">
        <v>0</v>
      </c>
      <c r="I808" s="168" t="s">
        <v>1710</v>
      </c>
      <c r="J808" s="168" t="s">
        <v>12398</v>
      </c>
      <c r="K808" s="207"/>
      <c r="L808" s="207"/>
      <c r="M808" s="207"/>
      <c r="N808" s="207"/>
      <c r="O808" s="207"/>
      <c r="P808" s="169"/>
      <c r="Q808" s="208"/>
      <c r="R808" s="166" t="s">
        <v>13288</v>
      </c>
      <c r="S808" s="165" t="s">
        <v>12107</v>
      </c>
      <c r="T808" s="165" t="s">
        <v>5882</v>
      </c>
      <c r="U808" s="185"/>
      <c r="V808" s="209">
        <v>461</v>
      </c>
      <c r="X808" s="210">
        <v>0</v>
      </c>
      <c r="AB808" s="211" t="s">
        <v>16425</v>
      </c>
    </row>
    <row r="809" spans="1:28" s="210" customFormat="1" ht="54">
      <c r="A809" s="165" t="s">
        <v>750</v>
      </c>
      <c r="B809" s="166" t="s">
        <v>1088</v>
      </c>
      <c r="C809" s="170" t="s">
        <v>13288</v>
      </c>
      <c r="D809" s="213"/>
      <c r="E809" s="166" t="s">
        <v>1063</v>
      </c>
      <c r="F809" s="166" t="s">
        <v>750</v>
      </c>
      <c r="G809" s="166" t="s">
        <v>12764</v>
      </c>
      <c r="H809" s="167">
        <v>0</v>
      </c>
      <c r="I809" s="168" t="s">
        <v>1710</v>
      </c>
      <c r="J809" s="168" t="s">
        <v>12398</v>
      </c>
      <c r="K809" s="207"/>
      <c r="L809" s="207"/>
      <c r="M809" s="207"/>
      <c r="N809" s="207"/>
      <c r="O809" s="207"/>
      <c r="P809" s="169"/>
      <c r="Q809" s="208"/>
      <c r="R809" s="166" t="s">
        <v>13288</v>
      </c>
      <c r="S809" s="165" t="s">
        <v>12107</v>
      </c>
      <c r="T809" s="165" t="s">
        <v>5882</v>
      </c>
      <c r="U809" s="185"/>
      <c r="V809" s="209">
        <v>533</v>
      </c>
      <c r="X809" s="210">
        <v>0</v>
      </c>
      <c r="AB809" s="211" t="s">
        <v>15965</v>
      </c>
    </row>
    <row r="810" spans="1:28" s="210" customFormat="1" ht="54">
      <c r="A810" s="165" t="s">
        <v>15927</v>
      </c>
      <c r="B810" s="166" t="s">
        <v>1088</v>
      </c>
      <c r="C810" s="170" t="s">
        <v>15928</v>
      </c>
      <c r="D810" s="213"/>
      <c r="E810" s="166" t="s">
        <v>1063</v>
      </c>
      <c r="F810" s="166" t="s">
        <v>15927</v>
      </c>
      <c r="G810" s="166" t="s">
        <v>12764</v>
      </c>
      <c r="H810" s="167">
        <v>0</v>
      </c>
      <c r="I810" s="168" t="s">
        <v>14554</v>
      </c>
      <c r="J810" s="168" t="s">
        <v>12398</v>
      </c>
      <c r="K810" s="207"/>
      <c r="L810" s="207"/>
      <c r="M810" s="207"/>
      <c r="N810" s="207"/>
      <c r="O810" s="207"/>
      <c r="P810" s="169"/>
      <c r="Q810" s="208"/>
      <c r="R810" s="166" t="s">
        <v>15928</v>
      </c>
      <c r="S810" s="165" t="s">
        <v>12107</v>
      </c>
      <c r="T810" s="165" t="s">
        <v>5882</v>
      </c>
      <c r="U810" s="185"/>
      <c r="V810" s="209">
        <v>534</v>
      </c>
      <c r="X810" s="210">
        <v>0</v>
      </c>
      <c r="AB810" s="211" t="s">
        <v>16033</v>
      </c>
    </row>
    <row r="811" spans="1:28" s="210" customFormat="1" ht="81">
      <c r="A811" s="165" t="s">
        <v>753</v>
      </c>
      <c r="B811" s="166" t="s">
        <v>1088</v>
      </c>
      <c r="C811" s="170" t="s">
        <v>1713</v>
      </c>
      <c r="D811" s="213"/>
      <c r="E811" s="166" t="s">
        <v>848</v>
      </c>
      <c r="F811" s="166" t="s">
        <v>753</v>
      </c>
      <c r="G811" s="166" t="s">
        <v>12764</v>
      </c>
      <c r="H811" s="167">
        <v>0</v>
      </c>
      <c r="I811" s="168" t="s">
        <v>1711</v>
      </c>
      <c r="J811" s="168" t="s">
        <v>1712</v>
      </c>
      <c r="K811" s="207"/>
      <c r="L811" s="207"/>
      <c r="M811" s="207"/>
      <c r="N811" s="207"/>
      <c r="O811" s="207"/>
      <c r="P811" s="169"/>
      <c r="Q811" s="208"/>
      <c r="R811" s="166" t="s">
        <v>989</v>
      </c>
      <c r="S811" s="165" t="s">
        <v>12223</v>
      </c>
      <c r="T811" s="165" t="s">
        <v>10711</v>
      </c>
      <c r="U811" s="185"/>
      <c r="V811" s="209">
        <v>546</v>
      </c>
      <c r="X811" s="210">
        <v>0</v>
      </c>
      <c r="AB811" s="211" t="s">
        <v>16011</v>
      </c>
    </row>
    <row r="812" spans="1:28" s="210" customFormat="1" ht="27">
      <c r="A812" s="165" t="s">
        <v>753</v>
      </c>
      <c r="B812" s="166" t="s">
        <v>1088</v>
      </c>
      <c r="C812" s="170" t="s">
        <v>989</v>
      </c>
      <c r="D812" s="213"/>
      <c r="E812" s="166" t="s">
        <v>848</v>
      </c>
      <c r="F812" s="166" t="s">
        <v>753</v>
      </c>
      <c r="G812" s="166" t="s">
        <v>12764</v>
      </c>
      <c r="H812" s="167">
        <v>0</v>
      </c>
      <c r="I812" s="168" t="s">
        <v>1711</v>
      </c>
      <c r="J812" s="168" t="s">
        <v>1712</v>
      </c>
      <c r="K812" s="207"/>
      <c r="L812" s="207"/>
      <c r="M812" s="207"/>
      <c r="N812" s="207"/>
      <c r="O812" s="207"/>
      <c r="P812" s="169"/>
      <c r="Q812" s="208"/>
      <c r="R812" s="166" t="s">
        <v>989</v>
      </c>
      <c r="S812" s="165" t="s">
        <v>12223</v>
      </c>
      <c r="T812" s="165" t="s">
        <v>10711</v>
      </c>
      <c r="U812" s="185"/>
      <c r="V812" s="209">
        <v>547</v>
      </c>
      <c r="X812" s="210">
        <v>0</v>
      </c>
      <c r="AB812" s="211" t="s">
        <v>15977</v>
      </c>
    </row>
    <row r="813" spans="1:28" s="210" customFormat="1" ht="81">
      <c r="A813" s="165" t="s">
        <v>754</v>
      </c>
      <c r="B813" s="166" t="s">
        <v>1088</v>
      </c>
      <c r="C813" s="170" t="s">
        <v>2422</v>
      </c>
      <c r="D813" s="213"/>
      <c r="E813" s="166" t="s">
        <v>1054</v>
      </c>
      <c r="F813" s="166" t="s">
        <v>754</v>
      </c>
      <c r="G813" s="166" t="s">
        <v>12764</v>
      </c>
      <c r="H813" s="167">
        <v>0</v>
      </c>
      <c r="I813" s="168" t="s">
        <v>1685</v>
      </c>
      <c r="J813" s="168" t="s">
        <v>1689</v>
      </c>
      <c r="K813" s="207"/>
      <c r="L813" s="207"/>
      <c r="M813" s="207"/>
      <c r="N813" s="207"/>
      <c r="O813" s="207"/>
      <c r="P813" s="169"/>
      <c r="Q813" s="208"/>
      <c r="R813" s="166" t="s">
        <v>2422</v>
      </c>
      <c r="S813" s="165" t="s">
        <v>12037</v>
      </c>
      <c r="T813" s="165" t="s">
        <v>3337</v>
      </c>
      <c r="U813" s="185"/>
      <c r="V813" s="209">
        <v>556</v>
      </c>
      <c r="X813" s="210">
        <v>0</v>
      </c>
      <c r="AB813" s="211" t="s">
        <v>15992</v>
      </c>
    </row>
    <row r="814" spans="1:28" s="210" customFormat="1" ht="81">
      <c r="A814" s="165" t="s">
        <v>754</v>
      </c>
      <c r="B814" s="166" t="s">
        <v>1088</v>
      </c>
      <c r="C814" s="170" t="s">
        <v>47</v>
      </c>
      <c r="D814" s="213"/>
      <c r="E814" s="166" t="s">
        <v>1054</v>
      </c>
      <c r="F814" s="166" t="s">
        <v>754</v>
      </c>
      <c r="G814" s="166" t="s">
        <v>12764</v>
      </c>
      <c r="H814" s="167">
        <v>0</v>
      </c>
      <c r="I814" s="168" t="s">
        <v>1685</v>
      </c>
      <c r="J814" s="168" t="s">
        <v>1689</v>
      </c>
      <c r="K814" s="207"/>
      <c r="L814" s="207"/>
      <c r="M814" s="207"/>
      <c r="N814" s="207"/>
      <c r="O814" s="207"/>
      <c r="P814" s="169"/>
      <c r="Q814" s="208"/>
      <c r="R814" s="166" t="s">
        <v>2422</v>
      </c>
      <c r="S814" s="165" t="s">
        <v>12037</v>
      </c>
      <c r="T814" s="165" t="s">
        <v>3337</v>
      </c>
      <c r="U814" s="185"/>
      <c r="V814" s="209">
        <v>557</v>
      </c>
      <c r="X814" s="210">
        <v>0</v>
      </c>
      <c r="AB814" s="211" t="s">
        <v>16426</v>
      </c>
    </row>
    <row r="815" spans="1:28" s="210" customFormat="1" ht="54">
      <c r="A815" s="165" t="s">
        <v>754</v>
      </c>
      <c r="B815" s="166" t="s">
        <v>1088</v>
      </c>
      <c r="C815" s="170" t="s">
        <v>1718</v>
      </c>
      <c r="D815" s="213"/>
      <c r="E815" s="166" t="s">
        <v>1054</v>
      </c>
      <c r="F815" s="166" t="s">
        <v>754</v>
      </c>
      <c r="G815" s="166" t="s">
        <v>12764</v>
      </c>
      <c r="H815" s="167">
        <v>0</v>
      </c>
      <c r="I815" s="168" t="s">
        <v>1685</v>
      </c>
      <c r="J815" s="168" t="s">
        <v>1689</v>
      </c>
      <c r="K815" s="207"/>
      <c r="L815" s="207"/>
      <c r="M815" s="207"/>
      <c r="N815" s="207"/>
      <c r="O815" s="207"/>
      <c r="P815" s="169"/>
      <c r="Q815" s="208"/>
      <c r="R815" s="166" t="s">
        <v>2422</v>
      </c>
      <c r="S815" s="165" t="s">
        <v>12037</v>
      </c>
      <c r="T815" s="165" t="s">
        <v>3337</v>
      </c>
      <c r="U815" s="185"/>
      <c r="V815" s="209">
        <v>558</v>
      </c>
      <c r="X815" s="210">
        <v>0</v>
      </c>
      <c r="AB815" s="211" t="s">
        <v>16012</v>
      </c>
    </row>
    <row r="816" spans="1:28" s="210" customFormat="1" ht="94.5">
      <c r="A816" s="165" t="s">
        <v>755</v>
      </c>
      <c r="B816" s="166" t="s">
        <v>1088</v>
      </c>
      <c r="C816" s="170" t="s">
        <v>2073</v>
      </c>
      <c r="D816" s="213"/>
      <c r="E816" s="166" t="s">
        <v>1058</v>
      </c>
      <c r="F816" s="166" t="s">
        <v>755</v>
      </c>
      <c r="G816" s="166" t="s">
        <v>12764</v>
      </c>
      <c r="H816" s="167">
        <v>0</v>
      </c>
      <c r="I816" s="168" t="s">
        <v>2336</v>
      </c>
      <c r="J816" s="168" t="s">
        <v>13126</v>
      </c>
      <c r="K816" s="207"/>
      <c r="L816" s="207"/>
      <c r="M816" s="207"/>
      <c r="N816" s="207"/>
      <c r="O816" s="207"/>
      <c r="P816" s="169"/>
      <c r="Q816" s="208"/>
      <c r="R816" s="166" t="s">
        <v>2073</v>
      </c>
      <c r="S816" s="165" t="s">
        <v>12054</v>
      </c>
      <c r="T816" s="165" t="s">
        <v>13027</v>
      </c>
      <c r="U816" s="185"/>
      <c r="V816" s="209">
        <v>565</v>
      </c>
      <c r="X816" s="210">
        <v>0</v>
      </c>
      <c r="AB816" s="211" t="s">
        <v>15978</v>
      </c>
    </row>
    <row r="817" spans="1:28" s="210" customFormat="1" ht="94.5">
      <c r="A817" s="165" t="s">
        <v>756</v>
      </c>
      <c r="B817" s="166" t="s">
        <v>1088</v>
      </c>
      <c r="C817" s="170" t="s">
        <v>14867</v>
      </c>
      <c r="D817" s="213"/>
      <c r="E817" s="166" t="s">
        <v>1058</v>
      </c>
      <c r="F817" s="166" t="s">
        <v>756</v>
      </c>
      <c r="G817" s="166" t="s">
        <v>12764</v>
      </c>
      <c r="H817" s="167">
        <v>0</v>
      </c>
      <c r="I817" s="168" t="s">
        <v>2336</v>
      </c>
      <c r="J817" s="168" t="s">
        <v>13126</v>
      </c>
      <c r="K817" s="207"/>
      <c r="L817" s="207"/>
      <c r="M817" s="207"/>
      <c r="N817" s="207"/>
      <c r="O817" s="207"/>
      <c r="P817" s="169"/>
      <c r="Q817" s="208"/>
      <c r="R817" s="166" t="s">
        <v>14867</v>
      </c>
      <c r="S817" s="165" t="s">
        <v>12054</v>
      </c>
      <c r="T817" s="165" t="s">
        <v>13027</v>
      </c>
      <c r="U817" s="185"/>
      <c r="V817" s="209">
        <v>550</v>
      </c>
      <c r="X817" s="210">
        <v>0</v>
      </c>
      <c r="AB817" s="211" t="s">
        <v>16017</v>
      </c>
    </row>
    <row r="818" spans="1:28" s="210" customFormat="1" ht="67.5">
      <c r="A818" s="165" t="s">
        <v>1356</v>
      </c>
      <c r="B818" s="166" t="s">
        <v>1088</v>
      </c>
      <c r="C818" s="170" t="s">
        <v>1355</v>
      </c>
      <c r="D818" s="213"/>
      <c r="E818" s="166" t="s">
        <v>1063</v>
      </c>
      <c r="F818" s="166" t="s">
        <v>1356</v>
      </c>
      <c r="G818" s="166" t="s">
        <v>12764</v>
      </c>
      <c r="H818" s="167">
        <v>0</v>
      </c>
      <c r="I818" s="168" t="s">
        <v>1686</v>
      </c>
      <c r="J818" s="168" t="s">
        <v>12398</v>
      </c>
      <c r="K818" s="207"/>
      <c r="L818" s="207"/>
      <c r="M818" s="207"/>
      <c r="N818" s="207"/>
      <c r="O818" s="207"/>
      <c r="P818" s="169"/>
      <c r="Q818" s="208"/>
      <c r="R818" s="166" t="s">
        <v>1355</v>
      </c>
      <c r="S818" s="165" t="s">
        <v>12107</v>
      </c>
      <c r="T818" s="165" t="s">
        <v>5882</v>
      </c>
      <c r="U818" s="185"/>
      <c r="V818" s="209">
        <v>505</v>
      </c>
      <c r="X818" s="210">
        <v>0</v>
      </c>
      <c r="AB818" s="211" t="s">
        <v>15975</v>
      </c>
    </row>
    <row r="819" spans="1:28" s="210" customFormat="1" ht="27">
      <c r="A819" s="165" t="s">
        <v>2421</v>
      </c>
      <c r="B819" s="166" t="s">
        <v>1088</v>
      </c>
      <c r="C819" s="170" t="s">
        <v>2420</v>
      </c>
      <c r="D819" s="213"/>
      <c r="E819" s="166" t="s">
        <v>1054</v>
      </c>
      <c r="F819" s="166" t="s">
        <v>2421</v>
      </c>
      <c r="G819" s="166" t="s">
        <v>12764</v>
      </c>
      <c r="H819" s="167">
        <v>0</v>
      </c>
      <c r="I819" s="168" t="s">
        <v>2429</v>
      </c>
      <c r="J819" s="168" t="s">
        <v>1610</v>
      </c>
      <c r="K819" s="207"/>
      <c r="L819" s="207"/>
      <c r="M819" s="207"/>
      <c r="N819" s="207"/>
      <c r="O819" s="207"/>
      <c r="P819" s="169"/>
      <c r="Q819" s="208"/>
      <c r="R819" s="166" t="s">
        <v>2420</v>
      </c>
      <c r="S819" s="165" t="s">
        <v>12037</v>
      </c>
      <c r="T819" s="165" t="s">
        <v>3340</v>
      </c>
      <c r="U819" s="185"/>
      <c r="V819" s="209">
        <v>543</v>
      </c>
      <c r="X819" s="210">
        <v>0</v>
      </c>
      <c r="AB819" s="211" t="s">
        <v>16041</v>
      </c>
    </row>
    <row r="820" spans="1:28" s="210" customFormat="1" ht="40.5">
      <c r="A820" s="165" t="s">
        <v>1728</v>
      </c>
      <c r="B820" s="166" t="s">
        <v>1088</v>
      </c>
      <c r="C820" s="170" t="s">
        <v>14898</v>
      </c>
      <c r="D820" s="213"/>
      <c r="E820" s="166" t="s">
        <v>1053</v>
      </c>
      <c r="F820" s="166" t="s">
        <v>1728</v>
      </c>
      <c r="G820" s="166" t="s">
        <v>12764</v>
      </c>
      <c r="H820" s="167">
        <v>0</v>
      </c>
      <c r="I820" s="168" t="s">
        <v>1729</v>
      </c>
      <c r="J820" s="168" t="s">
        <v>3031</v>
      </c>
      <c r="K820" s="207"/>
      <c r="L820" s="207"/>
      <c r="M820" s="207"/>
      <c r="N820" s="207"/>
      <c r="O820" s="207"/>
      <c r="P820" s="169"/>
      <c r="Q820" s="208"/>
      <c r="R820" s="166" t="s">
        <v>14898</v>
      </c>
      <c r="S820" s="165" t="s">
        <v>12026</v>
      </c>
      <c r="T820" s="165" t="s">
        <v>3030</v>
      </c>
      <c r="U820" s="185"/>
      <c r="V820" s="209">
        <v>405</v>
      </c>
      <c r="X820" s="210">
        <v>0</v>
      </c>
      <c r="AB820" s="211" t="s">
        <v>16015</v>
      </c>
    </row>
    <row r="821" spans="1:28" s="210" customFormat="1" ht="54">
      <c r="A821" s="165" t="s">
        <v>1728</v>
      </c>
      <c r="B821" s="166" t="s">
        <v>1088</v>
      </c>
      <c r="C821" s="170" t="s">
        <v>12472</v>
      </c>
      <c r="D821" s="213"/>
      <c r="E821" s="166" t="s">
        <v>1053</v>
      </c>
      <c r="F821" s="166" t="s">
        <v>1728</v>
      </c>
      <c r="G821" s="166" t="s">
        <v>12764</v>
      </c>
      <c r="H821" s="167">
        <v>0</v>
      </c>
      <c r="I821" s="168" t="s">
        <v>1729</v>
      </c>
      <c r="J821" s="168" t="s">
        <v>3031</v>
      </c>
      <c r="K821" s="207"/>
      <c r="L821" s="207"/>
      <c r="M821" s="207"/>
      <c r="N821" s="207"/>
      <c r="O821" s="207"/>
      <c r="P821" s="169"/>
      <c r="Q821" s="208"/>
      <c r="R821" s="166" t="s">
        <v>14898</v>
      </c>
      <c r="S821" s="165" t="s">
        <v>12026</v>
      </c>
      <c r="T821" s="165" t="s">
        <v>3030</v>
      </c>
      <c r="U821" s="185"/>
      <c r="V821" s="209">
        <v>480</v>
      </c>
      <c r="X821" s="210">
        <v>0</v>
      </c>
      <c r="AB821" s="211" t="s">
        <v>15973</v>
      </c>
    </row>
    <row r="822" spans="1:28" s="210" customFormat="1" ht="40.5">
      <c r="A822" s="165" t="s">
        <v>1730</v>
      </c>
      <c r="B822" s="166" t="s">
        <v>1088</v>
      </c>
      <c r="C822" s="170" t="s">
        <v>14899</v>
      </c>
      <c r="D822" s="213"/>
      <c r="E822" s="166" t="s">
        <v>1060</v>
      </c>
      <c r="F822" s="166" t="s">
        <v>1730</v>
      </c>
      <c r="G822" s="166" t="s">
        <v>12764</v>
      </c>
      <c r="H822" s="167">
        <v>0</v>
      </c>
      <c r="I822" s="168" t="s">
        <v>1731</v>
      </c>
      <c r="J822" s="168" t="s">
        <v>11963</v>
      </c>
      <c r="K822" s="207"/>
      <c r="L822" s="207"/>
      <c r="M822" s="207"/>
      <c r="N822" s="207"/>
      <c r="O822" s="207"/>
      <c r="P822" s="169"/>
      <c r="Q822" s="208"/>
      <c r="R822" s="166" t="s">
        <v>14899</v>
      </c>
      <c r="S822" s="165" t="s">
        <v>12074</v>
      </c>
      <c r="T822" s="165" t="s">
        <v>4594</v>
      </c>
      <c r="U822" s="185"/>
      <c r="V822" s="209">
        <v>406</v>
      </c>
      <c r="X822" s="210">
        <v>0</v>
      </c>
      <c r="AB822" s="211" t="s">
        <v>16042</v>
      </c>
    </row>
    <row r="823" spans="1:28" s="210" customFormat="1" ht="54">
      <c r="A823" s="165" t="s">
        <v>15903</v>
      </c>
      <c r="B823" s="166" t="s">
        <v>1088</v>
      </c>
      <c r="C823" s="170" t="s">
        <v>16418</v>
      </c>
      <c r="D823" s="213"/>
      <c r="E823" s="166" t="s">
        <v>15942</v>
      </c>
      <c r="F823" s="166" t="s">
        <v>15903</v>
      </c>
      <c r="G823" s="166" t="s">
        <v>15942</v>
      </c>
      <c r="H823" s="167" t="s">
        <v>15942</v>
      </c>
      <c r="I823" s="168" t="s">
        <v>15942</v>
      </c>
      <c r="J823" s="168" t="s">
        <v>15942</v>
      </c>
      <c r="K823" s="207"/>
      <c r="L823" s="207"/>
      <c r="M823" s="207"/>
      <c r="N823" s="207"/>
      <c r="O823" s="207"/>
      <c r="P823" s="169"/>
      <c r="Q823" s="208"/>
      <c r="R823" s="166" t="s">
        <v>15942</v>
      </c>
      <c r="S823" s="165" t="s">
        <v>475</v>
      </c>
      <c r="T823" s="165" t="s">
        <v>15942</v>
      </c>
      <c r="U823" s="185"/>
      <c r="V823" s="209" t="e">
        <v>#N/A</v>
      </c>
      <c r="X823" s="210">
        <v>0</v>
      </c>
      <c r="AB823" s="211" t="s">
        <v>16419</v>
      </c>
    </row>
    <row r="824" spans="1:28" s="210" customFormat="1" ht="67.5">
      <c r="A824" s="165" t="s">
        <v>15903</v>
      </c>
      <c r="B824" s="166" t="s">
        <v>1088</v>
      </c>
      <c r="C824" s="170" t="s">
        <v>15904</v>
      </c>
      <c r="D824" s="213"/>
      <c r="E824" s="166" t="s">
        <v>1063</v>
      </c>
      <c r="F824" s="166" t="s">
        <v>15903</v>
      </c>
      <c r="G824" s="166" t="s">
        <v>12764</v>
      </c>
      <c r="H824" s="167">
        <v>0</v>
      </c>
      <c r="I824" s="168" t="s">
        <v>15898</v>
      </c>
      <c r="J824" s="168" t="s">
        <v>12398</v>
      </c>
      <c r="K824" s="207"/>
      <c r="L824" s="207"/>
      <c r="M824" s="207"/>
      <c r="N824" s="207"/>
      <c r="O824" s="207"/>
      <c r="P824" s="169"/>
      <c r="Q824" s="208"/>
      <c r="R824" s="166" t="s">
        <v>15904</v>
      </c>
      <c r="S824" s="165" t="s">
        <v>12107</v>
      </c>
      <c r="T824" s="165" t="s">
        <v>5882</v>
      </c>
      <c r="U824" s="185"/>
      <c r="V824" s="209">
        <v>529</v>
      </c>
      <c r="X824" s="210">
        <v>0</v>
      </c>
      <c r="AB824" s="211" t="s">
        <v>16043</v>
      </c>
    </row>
    <row r="825" spans="1:28" s="210" customFormat="1" ht="54">
      <c r="A825" s="165" t="s">
        <v>15905</v>
      </c>
      <c r="B825" s="166" t="s">
        <v>1088</v>
      </c>
      <c r="C825" s="170" t="s">
        <v>15906</v>
      </c>
      <c r="D825" s="213"/>
      <c r="E825" s="166" t="s">
        <v>1063</v>
      </c>
      <c r="F825" s="166" t="s">
        <v>15905</v>
      </c>
      <c r="G825" s="166" t="s">
        <v>12764</v>
      </c>
      <c r="H825" s="167">
        <v>0</v>
      </c>
      <c r="I825" s="168" t="s">
        <v>15907</v>
      </c>
      <c r="J825" s="168" t="s">
        <v>12398</v>
      </c>
      <c r="K825" s="207"/>
      <c r="L825" s="207"/>
      <c r="M825" s="207"/>
      <c r="N825" s="207"/>
      <c r="O825" s="207"/>
      <c r="P825" s="169"/>
      <c r="Q825" s="208"/>
      <c r="R825" s="166" t="s">
        <v>15906</v>
      </c>
      <c r="S825" s="165" t="s">
        <v>12107</v>
      </c>
      <c r="T825" s="165" t="s">
        <v>5882</v>
      </c>
      <c r="U825" s="185"/>
      <c r="V825" s="209">
        <v>516</v>
      </c>
      <c r="X825" s="210">
        <v>0</v>
      </c>
      <c r="AB825" s="211" t="s">
        <v>15983</v>
      </c>
    </row>
    <row r="826" spans="1:28" s="210" customFormat="1" ht="94.5">
      <c r="A826" s="165" t="s">
        <v>2419</v>
      </c>
      <c r="B826" s="166" t="s">
        <v>1088</v>
      </c>
      <c r="C826" s="170" t="s">
        <v>2418</v>
      </c>
      <c r="D826" s="213"/>
      <c r="E826" s="166" t="s">
        <v>1058</v>
      </c>
      <c r="F826" s="166" t="s">
        <v>2419</v>
      </c>
      <c r="G826" s="166" t="s">
        <v>12764</v>
      </c>
      <c r="H826" s="167">
        <v>0</v>
      </c>
      <c r="I826" s="168" t="s">
        <v>1737</v>
      </c>
      <c r="J826" s="168" t="s">
        <v>13122</v>
      </c>
      <c r="K826" s="207"/>
      <c r="L826" s="207"/>
      <c r="M826" s="207"/>
      <c r="N826" s="207"/>
      <c r="O826" s="207"/>
      <c r="P826" s="169"/>
      <c r="Q826" s="208"/>
      <c r="R826" s="166" t="s">
        <v>2418</v>
      </c>
      <c r="S826" s="165" t="s">
        <v>12054</v>
      </c>
      <c r="T826" s="165" t="s">
        <v>13023</v>
      </c>
      <c r="U826" s="185"/>
      <c r="V826" s="209">
        <v>455</v>
      </c>
      <c r="X826" s="210">
        <v>0</v>
      </c>
      <c r="AB826" s="211" t="s">
        <v>15997</v>
      </c>
    </row>
    <row r="827" spans="1:28" s="210" customFormat="1" ht="54">
      <c r="A827" s="165" t="s">
        <v>15908</v>
      </c>
      <c r="B827" s="166" t="s">
        <v>1088</v>
      </c>
      <c r="C827" s="170" t="s">
        <v>15909</v>
      </c>
      <c r="D827" s="213"/>
      <c r="E827" s="166" t="s">
        <v>1063</v>
      </c>
      <c r="F827" s="166" t="s">
        <v>15908</v>
      </c>
      <c r="G827" s="166" t="s">
        <v>12764</v>
      </c>
      <c r="H827" s="167">
        <v>0</v>
      </c>
      <c r="I827" s="168" t="s">
        <v>14557</v>
      </c>
      <c r="J827" s="168" t="s">
        <v>12398</v>
      </c>
      <c r="K827" s="207"/>
      <c r="L827" s="207"/>
      <c r="M827" s="207"/>
      <c r="N827" s="207"/>
      <c r="O827" s="207"/>
      <c r="P827" s="169"/>
      <c r="Q827" s="208"/>
      <c r="R827" s="166" t="s">
        <v>15909</v>
      </c>
      <c r="S827" s="165" t="s">
        <v>12107</v>
      </c>
      <c r="T827" s="165" t="s">
        <v>5882</v>
      </c>
      <c r="U827" s="185"/>
      <c r="V827" s="209">
        <v>509</v>
      </c>
      <c r="X827" s="210">
        <v>0</v>
      </c>
      <c r="AB827" s="211" t="s">
        <v>16044</v>
      </c>
    </row>
    <row r="828" spans="1:28" s="210" customFormat="1" ht="54">
      <c r="A828" s="165" t="s">
        <v>12709</v>
      </c>
      <c r="B828" s="166" t="s">
        <v>1088</v>
      </c>
      <c r="C828" s="170" t="s">
        <v>12708</v>
      </c>
      <c r="D828" s="213"/>
      <c r="E828" s="166" t="s">
        <v>2323</v>
      </c>
      <c r="F828" s="166" t="s">
        <v>12709</v>
      </c>
      <c r="G828" s="166" t="s">
        <v>12764</v>
      </c>
      <c r="H828" s="167">
        <v>0</v>
      </c>
      <c r="I828" s="168" t="s">
        <v>12710</v>
      </c>
      <c r="J828" s="168" t="s">
        <v>1660</v>
      </c>
      <c r="K828" s="207"/>
      <c r="L828" s="207"/>
      <c r="M828" s="207"/>
      <c r="N828" s="207"/>
      <c r="O828" s="207"/>
      <c r="P828" s="169"/>
      <c r="Q828" s="208"/>
      <c r="R828" s="166" t="s">
        <v>12708</v>
      </c>
      <c r="S828" s="165" t="s">
        <v>12238</v>
      </c>
      <c r="T828" s="165" t="s">
        <v>11494</v>
      </c>
      <c r="U828" s="185"/>
      <c r="V828" s="209">
        <v>551</v>
      </c>
      <c r="X828" s="210">
        <v>0</v>
      </c>
      <c r="AB828" s="211" t="s">
        <v>16045</v>
      </c>
    </row>
    <row r="829" spans="1:28" s="210" customFormat="1" ht="54">
      <c r="A829" s="165" t="s">
        <v>15910</v>
      </c>
      <c r="B829" s="166" t="s">
        <v>1088</v>
      </c>
      <c r="C829" s="170" t="s">
        <v>15911</v>
      </c>
      <c r="D829" s="213"/>
      <c r="E829" s="166" t="s">
        <v>1063</v>
      </c>
      <c r="F829" s="166" t="s">
        <v>15910</v>
      </c>
      <c r="G829" s="166" t="s">
        <v>12764</v>
      </c>
      <c r="H829" s="167">
        <v>0</v>
      </c>
      <c r="I829" s="168" t="s">
        <v>15912</v>
      </c>
      <c r="J829" s="168" t="s">
        <v>12398</v>
      </c>
      <c r="K829" s="207"/>
      <c r="L829" s="207"/>
      <c r="M829" s="207"/>
      <c r="N829" s="207"/>
      <c r="O829" s="207"/>
      <c r="P829" s="169"/>
      <c r="Q829" s="208"/>
      <c r="R829" s="166" t="s">
        <v>15911</v>
      </c>
      <c r="S829" s="165" t="s">
        <v>12107</v>
      </c>
      <c r="T829" s="165" t="s">
        <v>5882</v>
      </c>
      <c r="U829" s="185"/>
      <c r="V829" s="209">
        <v>524</v>
      </c>
      <c r="X829" s="210">
        <v>0</v>
      </c>
      <c r="AB829" s="211" t="s">
        <v>16046</v>
      </c>
    </row>
    <row r="830" spans="1:28" s="210" customFormat="1" ht="40.5">
      <c r="A830" s="165" t="s">
        <v>13348</v>
      </c>
      <c r="B830" s="166" t="s">
        <v>1088</v>
      </c>
      <c r="C830" s="170" t="s">
        <v>13334</v>
      </c>
      <c r="D830" s="213"/>
      <c r="E830" s="166" t="s">
        <v>12638</v>
      </c>
      <c r="F830" s="166" t="s">
        <v>13348</v>
      </c>
      <c r="G830" s="166" t="s">
        <v>12764</v>
      </c>
      <c r="H830" s="167">
        <v>0</v>
      </c>
      <c r="I830" s="168" t="s">
        <v>13359</v>
      </c>
      <c r="J830" s="168" t="s">
        <v>9642</v>
      </c>
      <c r="K830" s="207"/>
      <c r="L830" s="207"/>
      <c r="M830" s="207"/>
      <c r="N830" s="207"/>
      <c r="O830" s="207"/>
      <c r="P830" s="169"/>
      <c r="Q830" s="208"/>
      <c r="R830" s="166" t="s">
        <v>13334</v>
      </c>
      <c r="S830" s="165" t="s">
        <v>12197</v>
      </c>
      <c r="T830" s="165" t="s">
        <v>9639</v>
      </c>
      <c r="U830" s="185"/>
      <c r="V830" s="209">
        <v>471</v>
      </c>
      <c r="X830" s="210">
        <v>0</v>
      </c>
      <c r="AB830" s="211" t="s">
        <v>16021</v>
      </c>
    </row>
    <row r="831" spans="1:28" s="210" customFormat="1" ht="67.5">
      <c r="A831" s="165" t="s">
        <v>13349</v>
      </c>
      <c r="B831" s="166" t="s">
        <v>1088</v>
      </c>
      <c r="C831" s="170" t="s">
        <v>13335</v>
      </c>
      <c r="D831" s="213"/>
      <c r="E831" s="166" t="s">
        <v>1063</v>
      </c>
      <c r="F831" s="166" t="s">
        <v>13349</v>
      </c>
      <c r="G831" s="166" t="s">
        <v>12764</v>
      </c>
      <c r="H831" s="167">
        <v>0</v>
      </c>
      <c r="I831" s="168" t="s">
        <v>14557</v>
      </c>
      <c r="J831" s="168" t="s">
        <v>12398</v>
      </c>
      <c r="K831" s="207"/>
      <c r="L831" s="207"/>
      <c r="M831" s="207"/>
      <c r="N831" s="207"/>
      <c r="O831" s="207"/>
      <c r="P831" s="169"/>
      <c r="Q831" s="208"/>
      <c r="R831" s="166" t="s">
        <v>13335</v>
      </c>
      <c r="S831" s="165" t="s">
        <v>12107</v>
      </c>
      <c r="T831" s="165" t="s">
        <v>5882</v>
      </c>
      <c r="U831" s="185"/>
      <c r="V831" s="209">
        <v>519</v>
      </c>
      <c r="X831" s="210">
        <v>0</v>
      </c>
      <c r="AB831" s="211" t="s">
        <v>16010</v>
      </c>
    </row>
    <row r="832" spans="1:28" s="210" customFormat="1" ht="40.5">
      <c r="A832" s="165" t="s">
        <v>14529</v>
      </c>
      <c r="B832" s="166" t="s">
        <v>1088</v>
      </c>
      <c r="C832" s="170" t="s">
        <v>14528</v>
      </c>
      <c r="D832" s="213"/>
      <c r="E832" s="166" t="s">
        <v>1060</v>
      </c>
      <c r="F832" s="166" t="s">
        <v>14529</v>
      </c>
      <c r="G832" s="166" t="s">
        <v>12764</v>
      </c>
      <c r="H832" s="167">
        <v>0</v>
      </c>
      <c r="I832" s="168" t="s">
        <v>3527</v>
      </c>
      <c r="J832" s="168" t="s">
        <v>3527</v>
      </c>
      <c r="K832" s="207"/>
      <c r="L832" s="207"/>
      <c r="M832" s="207"/>
      <c r="N832" s="207"/>
      <c r="O832" s="207"/>
      <c r="P832" s="169"/>
      <c r="Q832" s="208"/>
      <c r="R832" s="166" t="s">
        <v>14528</v>
      </c>
      <c r="S832" s="165" t="s">
        <v>12074</v>
      </c>
      <c r="T832" s="165" t="s">
        <v>4532</v>
      </c>
      <c r="U832" s="185"/>
      <c r="V832" s="209">
        <v>422</v>
      </c>
      <c r="X832" s="210">
        <v>0</v>
      </c>
      <c r="AB832" s="211" t="s">
        <v>16014</v>
      </c>
    </row>
    <row r="833" spans="1:28" s="210" customFormat="1" ht="108">
      <c r="A833" s="165" t="s">
        <v>14532</v>
      </c>
      <c r="B833" s="166" t="s">
        <v>1088</v>
      </c>
      <c r="C833" s="170" t="s">
        <v>14531</v>
      </c>
      <c r="D833" s="213"/>
      <c r="E833" s="166" t="s">
        <v>1054</v>
      </c>
      <c r="F833" s="166" t="s">
        <v>14532</v>
      </c>
      <c r="G833" s="166" t="s">
        <v>12764</v>
      </c>
      <c r="H833" s="167">
        <v>0</v>
      </c>
      <c r="I833" s="168" t="s">
        <v>14555</v>
      </c>
      <c r="J833" s="168" t="s">
        <v>1610</v>
      </c>
      <c r="K833" s="207"/>
      <c r="L833" s="207"/>
      <c r="M833" s="207"/>
      <c r="N833" s="207"/>
      <c r="O833" s="207"/>
      <c r="P833" s="169"/>
      <c r="Q833" s="208"/>
      <c r="R833" s="166" t="s">
        <v>14531</v>
      </c>
      <c r="S833" s="165" t="s">
        <v>12037</v>
      </c>
      <c r="T833" s="165" t="s">
        <v>3340</v>
      </c>
      <c r="U833" s="185"/>
      <c r="V833" s="209">
        <v>441</v>
      </c>
      <c r="X833" s="210">
        <v>0</v>
      </c>
      <c r="AB833" s="211" t="s">
        <v>16019</v>
      </c>
    </row>
    <row r="834" spans="1:28" s="210" customFormat="1" ht="67.5">
      <c r="A834" s="165" t="s">
        <v>14873</v>
      </c>
      <c r="B834" s="166" t="s">
        <v>1088</v>
      </c>
      <c r="C834" s="170" t="s">
        <v>14872</v>
      </c>
      <c r="D834" s="213"/>
      <c r="E834" s="166" t="s">
        <v>1063</v>
      </c>
      <c r="F834" s="166" t="s">
        <v>14873</v>
      </c>
      <c r="G834" s="166" t="s">
        <v>12764</v>
      </c>
      <c r="H834" s="167">
        <v>0</v>
      </c>
      <c r="I834" s="168" t="s">
        <v>1686</v>
      </c>
      <c r="J834" s="168" t="s">
        <v>12398</v>
      </c>
      <c r="K834" s="207"/>
      <c r="L834" s="207"/>
      <c r="M834" s="207"/>
      <c r="N834" s="207"/>
      <c r="O834" s="207"/>
      <c r="P834" s="169"/>
      <c r="Q834" s="208"/>
      <c r="R834" s="166" t="s">
        <v>14872</v>
      </c>
      <c r="S834" s="165" t="s">
        <v>12107</v>
      </c>
      <c r="T834" s="165" t="s">
        <v>5882</v>
      </c>
      <c r="U834" s="185"/>
      <c r="V834" s="209">
        <v>523</v>
      </c>
      <c r="X834" s="210">
        <v>0</v>
      </c>
      <c r="AB834" s="211" t="s">
        <v>16007</v>
      </c>
    </row>
    <row r="835" spans="1:28" s="210" customFormat="1" ht="67.5">
      <c r="A835" s="165" t="s">
        <v>14904</v>
      </c>
      <c r="B835" s="166" t="s">
        <v>1088</v>
      </c>
      <c r="C835" s="170" t="s">
        <v>14903</v>
      </c>
      <c r="D835" s="213"/>
      <c r="E835" s="166" t="s">
        <v>12516</v>
      </c>
      <c r="F835" s="166" t="s">
        <v>14904</v>
      </c>
      <c r="G835" s="166" t="s">
        <v>12764</v>
      </c>
      <c r="H835" s="167">
        <v>0</v>
      </c>
      <c r="I835" s="168" t="s">
        <v>14909</v>
      </c>
      <c r="J835" s="168" t="s">
        <v>12345</v>
      </c>
      <c r="K835" s="207"/>
      <c r="L835" s="207"/>
      <c r="M835" s="207"/>
      <c r="N835" s="207"/>
      <c r="O835" s="207"/>
      <c r="P835" s="169"/>
      <c r="Q835" s="208"/>
      <c r="R835" s="166" t="s">
        <v>14903</v>
      </c>
      <c r="S835" s="165" t="s">
        <v>12046</v>
      </c>
      <c r="T835" s="165" t="s">
        <v>12277</v>
      </c>
      <c r="U835" s="185"/>
      <c r="V835" s="209">
        <v>486</v>
      </c>
      <c r="X835" s="210">
        <v>0</v>
      </c>
      <c r="AB835" s="211" t="s">
        <v>16047</v>
      </c>
    </row>
    <row r="836" spans="1:28" s="210" customFormat="1" ht="81">
      <c r="A836" s="293" t="s">
        <v>1338</v>
      </c>
      <c r="B836" s="166" t="s">
        <v>1087</v>
      </c>
      <c r="C836" s="170" t="s">
        <v>1337</v>
      </c>
      <c r="D836" s="213"/>
      <c r="E836" s="166" t="s">
        <v>2323</v>
      </c>
      <c r="F836" s="166" t="s">
        <v>1338</v>
      </c>
      <c r="G836" s="166" t="s">
        <v>12764</v>
      </c>
      <c r="H836" s="167">
        <v>0</v>
      </c>
      <c r="I836" s="168" t="s">
        <v>1494</v>
      </c>
      <c r="J836" s="168" t="s">
        <v>1495</v>
      </c>
      <c r="K836" s="207"/>
      <c r="L836" s="207"/>
      <c r="M836" s="207"/>
      <c r="N836" s="207"/>
      <c r="O836" s="207"/>
      <c r="P836" s="169"/>
      <c r="Q836" s="208"/>
      <c r="R836" s="166" t="s">
        <v>1337</v>
      </c>
      <c r="S836" s="165" t="s">
        <v>12238</v>
      </c>
      <c r="T836" s="165" t="s">
        <v>11445</v>
      </c>
      <c r="U836" s="185"/>
      <c r="V836" s="209">
        <v>8</v>
      </c>
      <c r="X836" s="210">
        <v>0</v>
      </c>
      <c r="AB836" s="211" t="s">
        <v>16049</v>
      </c>
    </row>
    <row r="837" spans="1:28" s="210" customFormat="1" ht="81">
      <c r="A837" s="293" t="s">
        <v>630</v>
      </c>
      <c r="B837" s="166" t="s">
        <v>1087</v>
      </c>
      <c r="C837" s="170" t="s">
        <v>2050</v>
      </c>
      <c r="D837" s="213"/>
      <c r="E837" s="166" t="s">
        <v>1066</v>
      </c>
      <c r="F837" s="166" t="s">
        <v>630</v>
      </c>
      <c r="G837" s="166" t="s">
        <v>12764</v>
      </c>
      <c r="H837" s="167">
        <v>0</v>
      </c>
      <c r="I837" s="168" t="s">
        <v>1496</v>
      </c>
      <c r="J837" s="168" t="s">
        <v>1497</v>
      </c>
      <c r="K837" s="207"/>
      <c r="L837" s="207"/>
      <c r="M837" s="207"/>
      <c r="N837" s="207"/>
      <c r="O837" s="207"/>
      <c r="P837" s="169"/>
      <c r="Q837" s="208"/>
      <c r="R837" s="166" t="s">
        <v>2050</v>
      </c>
      <c r="S837" s="165" t="s">
        <v>12120</v>
      </c>
      <c r="T837" s="165" t="s">
        <v>6504</v>
      </c>
      <c r="U837" s="185"/>
      <c r="V837" s="209">
        <v>13</v>
      </c>
      <c r="X837" s="210">
        <v>0</v>
      </c>
      <c r="AB837" s="211" t="s">
        <v>16050</v>
      </c>
    </row>
    <row r="838" spans="1:28" s="210" customFormat="1" ht="27">
      <c r="A838" s="293" t="s">
        <v>631</v>
      </c>
      <c r="B838" s="166" t="s">
        <v>1087</v>
      </c>
      <c r="C838" s="170" t="s">
        <v>14841</v>
      </c>
      <c r="D838" s="213"/>
      <c r="E838" s="166" t="s">
        <v>1059</v>
      </c>
      <c r="F838" s="166" t="s">
        <v>631</v>
      </c>
      <c r="G838" s="166" t="s">
        <v>12764</v>
      </c>
      <c r="H838" s="167">
        <v>0</v>
      </c>
      <c r="I838" s="168" t="s">
        <v>1498</v>
      </c>
      <c r="J838" s="168" t="s">
        <v>1499</v>
      </c>
      <c r="K838" s="207"/>
      <c r="L838" s="207"/>
      <c r="M838" s="207"/>
      <c r="N838" s="207"/>
      <c r="O838" s="207"/>
      <c r="P838" s="169"/>
      <c r="Q838" s="208"/>
      <c r="R838" s="166" t="s">
        <v>14841</v>
      </c>
      <c r="S838" s="165" t="s">
        <v>12063</v>
      </c>
      <c r="T838" s="165" t="s">
        <v>4109</v>
      </c>
      <c r="U838" s="185"/>
      <c r="V838" s="209">
        <v>10</v>
      </c>
      <c r="X838" s="210">
        <v>0</v>
      </c>
      <c r="AB838" s="211" t="s">
        <v>16051</v>
      </c>
    </row>
    <row r="839" spans="1:28" s="210" customFormat="1" ht="108">
      <c r="A839" s="293" t="s">
        <v>632</v>
      </c>
      <c r="B839" s="166" t="s">
        <v>1087</v>
      </c>
      <c r="C839" s="170" t="s">
        <v>605</v>
      </c>
      <c r="D839" s="213"/>
      <c r="E839" s="166" t="s">
        <v>851</v>
      </c>
      <c r="F839" s="166" t="s">
        <v>632</v>
      </c>
      <c r="G839" s="166" t="s">
        <v>12764</v>
      </c>
      <c r="H839" s="167">
        <v>0</v>
      </c>
      <c r="I839" s="168" t="s">
        <v>1500</v>
      </c>
      <c r="J839" s="168" t="s">
        <v>11573</v>
      </c>
      <c r="K839" s="207"/>
      <c r="L839" s="207"/>
      <c r="M839" s="207"/>
      <c r="N839" s="207"/>
      <c r="O839" s="207"/>
      <c r="P839" s="169"/>
      <c r="Q839" s="208"/>
      <c r="R839" s="166" t="s">
        <v>605</v>
      </c>
      <c r="S839" s="165" t="s">
        <v>12240</v>
      </c>
      <c r="T839" s="165" t="s">
        <v>11574</v>
      </c>
      <c r="U839" s="185"/>
      <c r="V839" s="209">
        <v>20</v>
      </c>
      <c r="X839" s="210">
        <v>0</v>
      </c>
      <c r="AB839" s="211" t="s">
        <v>16052</v>
      </c>
    </row>
    <row r="840" spans="1:28" s="210" customFormat="1" ht="94.5">
      <c r="A840" s="293" t="s">
        <v>633</v>
      </c>
      <c r="B840" s="166" t="s">
        <v>1087</v>
      </c>
      <c r="C840" s="170" t="s">
        <v>11979</v>
      </c>
      <c r="D840" s="213"/>
      <c r="E840" s="166" t="s">
        <v>1054</v>
      </c>
      <c r="F840" s="166" t="s">
        <v>633</v>
      </c>
      <c r="G840" s="166" t="s">
        <v>12764</v>
      </c>
      <c r="H840" s="167">
        <v>0</v>
      </c>
      <c r="I840" s="168" t="s">
        <v>1502</v>
      </c>
      <c r="J840" s="168" t="s">
        <v>1503</v>
      </c>
      <c r="K840" s="207"/>
      <c r="L840" s="207"/>
      <c r="M840" s="207"/>
      <c r="N840" s="207"/>
      <c r="O840" s="207"/>
      <c r="P840" s="169"/>
      <c r="Q840" s="208"/>
      <c r="R840" s="166" t="s">
        <v>11979</v>
      </c>
      <c r="S840" s="165" t="s">
        <v>12037</v>
      </c>
      <c r="T840" s="165" t="s">
        <v>3312</v>
      </c>
      <c r="U840" s="185"/>
      <c r="V840" s="209">
        <v>23</v>
      </c>
      <c r="X840" s="210">
        <v>0</v>
      </c>
      <c r="AB840" s="211" t="s">
        <v>16053</v>
      </c>
    </row>
    <row r="841" spans="1:28" s="210" customFormat="1" ht="54">
      <c r="A841" s="293" t="s">
        <v>634</v>
      </c>
      <c r="B841" s="166" t="s">
        <v>1087</v>
      </c>
      <c r="C841" s="170" t="s">
        <v>2181</v>
      </c>
      <c r="D841" s="213"/>
      <c r="E841" s="166" t="s">
        <v>1056</v>
      </c>
      <c r="F841" s="166" t="s">
        <v>634</v>
      </c>
      <c r="G841" s="166" t="s">
        <v>12764</v>
      </c>
      <c r="H841" s="167">
        <v>0</v>
      </c>
      <c r="I841" s="168" t="s">
        <v>1504</v>
      </c>
      <c r="J841" s="168" t="s">
        <v>1505</v>
      </c>
      <c r="K841" s="207"/>
      <c r="L841" s="207"/>
      <c r="M841" s="207"/>
      <c r="N841" s="207"/>
      <c r="O841" s="207"/>
      <c r="P841" s="169"/>
      <c r="Q841" s="208"/>
      <c r="R841" s="166" t="s">
        <v>2181</v>
      </c>
      <c r="S841" s="165" t="s">
        <v>12049</v>
      </c>
      <c r="T841" s="165" t="s">
        <v>3660</v>
      </c>
      <c r="U841" s="185"/>
      <c r="V841" s="209">
        <v>28</v>
      </c>
      <c r="X841" s="210">
        <v>0</v>
      </c>
      <c r="AB841" s="211" t="s">
        <v>15987</v>
      </c>
    </row>
    <row r="842" spans="1:28" s="210" customFormat="1" ht="54">
      <c r="A842" s="293" t="s">
        <v>635</v>
      </c>
      <c r="B842" s="166" t="s">
        <v>1087</v>
      </c>
      <c r="C842" s="170" t="s">
        <v>15218</v>
      </c>
      <c r="D842" s="213"/>
      <c r="E842" s="166" t="s">
        <v>1066</v>
      </c>
      <c r="F842" s="166" t="s">
        <v>635</v>
      </c>
      <c r="G842" s="166" t="s">
        <v>12764</v>
      </c>
      <c r="H842" s="167">
        <v>0</v>
      </c>
      <c r="I842" s="168" t="s">
        <v>15228</v>
      </c>
      <c r="J842" s="168" t="s">
        <v>1673</v>
      </c>
      <c r="K842" s="207"/>
      <c r="L842" s="207"/>
      <c r="M842" s="207"/>
      <c r="N842" s="207"/>
      <c r="O842" s="207"/>
      <c r="P842" s="169"/>
      <c r="Q842" s="208"/>
      <c r="R842" s="166" t="s">
        <v>15218</v>
      </c>
      <c r="S842" s="165" t="s">
        <v>12120</v>
      </c>
      <c r="T842" s="165" t="s">
        <v>6519</v>
      </c>
      <c r="U842" s="185"/>
      <c r="V842" s="209">
        <v>29</v>
      </c>
      <c r="X842" s="210">
        <v>0</v>
      </c>
      <c r="AB842" s="211" t="s">
        <v>16054</v>
      </c>
    </row>
    <row r="843" spans="1:28" s="210" customFormat="1" ht="40.5">
      <c r="A843" s="293" t="s">
        <v>636</v>
      </c>
      <c r="B843" s="166" t="s">
        <v>1087</v>
      </c>
      <c r="C843" s="170" t="s">
        <v>2051</v>
      </c>
      <c r="D843" s="213"/>
      <c r="E843" s="166" t="s">
        <v>1066</v>
      </c>
      <c r="F843" s="166" t="s">
        <v>636</v>
      </c>
      <c r="G843" s="166" t="s">
        <v>12764</v>
      </c>
      <c r="H843" s="167">
        <v>0</v>
      </c>
      <c r="I843" s="168" t="s">
        <v>1508</v>
      </c>
      <c r="J843" s="168" t="s">
        <v>1509</v>
      </c>
      <c r="K843" s="207"/>
      <c r="L843" s="207"/>
      <c r="M843" s="207"/>
      <c r="N843" s="207"/>
      <c r="O843" s="207"/>
      <c r="P843" s="169"/>
      <c r="Q843" s="208"/>
      <c r="R843" s="166" t="s">
        <v>2051</v>
      </c>
      <c r="S843" s="165" t="s">
        <v>12120</v>
      </c>
      <c r="T843" s="165" t="s">
        <v>6526</v>
      </c>
      <c r="U843" s="185"/>
      <c r="V843" s="209">
        <v>33</v>
      </c>
      <c r="X843" s="210">
        <v>0</v>
      </c>
      <c r="AB843" s="211" t="s">
        <v>16055</v>
      </c>
    </row>
    <row r="844" spans="1:28" s="210" customFormat="1" ht="27">
      <c r="A844" s="293" t="s">
        <v>637</v>
      </c>
      <c r="B844" s="166" t="s">
        <v>1087</v>
      </c>
      <c r="C844" s="170" t="s">
        <v>1179</v>
      </c>
      <c r="D844" s="213"/>
      <c r="E844" s="166" t="s">
        <v>1059</v>
      </c>
      <c r="F844" s="166" t="s">
        <v>637</v>
      </c>
      <c r="G844" s="166" t="s">
        <v>12764</v>
      </c>
      <c r="H844" s="167">
        <v>0</v>
      </c>
      <c r="I844" s="168" t="s">
        <v>1510</v>
      </c>
      <c r="J844" s="168" t="s">
        <v>1510</v>
      </c>
      <c r="K844" s="207"/>
      <c r="L844" s="207"/>
      <c r="M844" s="207"/>
      <c r="N844" s="207"/>
      <c r="O844" s="207"/>
      <c r="P844" s="169"/>
      <c r="Q844" s="208"/>
      <c r="R844" s="166" t="s">
        <v>1179</v>
      </c>
      <c r="S844" s="165" t="s">
        <v>12063</v>
      </c>
      <c r="T844" s="165" t="s">
        <v>4102</v>
      </c>
      <c r="U844" s="185"/>
      <c r="V844" s="209">
        <v>39</v>
      </c>
      <c r="X844" s="210">
        <v>0</v>
      </c>
      <c r="AB844" s="211" t="s">
        <v>15988</v>
      </c>
    </row>
    <row r="845" spans="1:28" s="210" customFormat="1" ht="135">
      <c r="A845" s="293" t="s">
        <v>638</v>
      </c>
      <c r="B845" s="166" t="s">
        <v>1087</v>
      </c>
      <c r="C845" s="170" t="s">
        <v>864</v>
      </c>
      <c r="D845" s="213"/>
      <c r="E845" s="166" t="s">
        <v>841</v>
      </c>
      <c r="F845" s="166" t="s">
        <v>638</v>
      </c>
      <c r="G845" s="166" t="s">
        <v>12764</v>
      </c>
      <c r="H845" s="167">
        <v>0</v>
      </c>
      <c r="I845" s="168" t="s">
        <v>2107</v>
      </c>
      <c r="J845" s="168" t="s">
        <v>9026</v>
      </c>
      <c r="K845" s="207"/>
      <c r="L845" s="207"/>
      <c r="M845" s="207"/>
      <c r="N845" s="207"/>
      <c r="O845" s="207"/>
      <c r="P845" s="169"/>
      <c r="Q845" s="208"/>
      <c r="R845" s="166" t="s">
        <v>864</v>
      </c>
      <c r="S845" s="165" t="s">
        <v>12182</v>
      </c>
      <c r="T845" s="165" t="s">
        <v>9024</v>
      </c>
      <c r="U845" s="185"/>
      <c r="V845" s="209">
        <v>43</v>
      </c>
      <c r="X845" s="210">
        <v>0</v>
      </c>
      <c r="AB845" s="211" t="s">
        <v>16061</v>
      </c>
    </row>
    <row r="846" spans="1:28" s="210" customFormat="1" ht="54">
      <c r="A846" s="293" t="s">
        <v>639</v>
      </c>
      <c r="B846" s="166" t="s">
        <v>1087</v>
      </c>
      <c r="C846" s="170" t="s">
        <v>15151</v>
      </c>
      <c r="D846" s="213"/>
      <c r="E846" s="166" t="s">
        <v>847</v>
      </c>
      <c r="F846" s="166" t="s">
        <v>639</v>
      </c>
      <c r="G846" s="166" t="s">
        <v>12764</v>
      </c>
      <c r="H846" s="167">
        <v>0</v>
      </c>
      <c r="I846" s="168" t="s">
        <v>16062</v>
      </c>
      <c r="J846" s="168" t="s">
        <v>9850</v>
      </c>
      <c r="K846" s="207"/>
      <c r="L846" s="207"/>
      <c r="M846" s="207"/>
      <c r="N846" s="207"/>
      <c r="O846" s="207"/>
      <c r="P846" s="169"/>
      <c r="Q846" s="208"/>
      <c r="R846" s="166" t="s">
        <v>15151</v>
      </c>
      <c r="S846" s="165" t="s">
        <v>12202</v>
      </c>
      <c r="T846" s="165" t="s">
        <v>9849</v>
      </c>
      <c r="U846" s="185"/>
      <c r="V846" s="209">
        <v>44</v>
      </c>
      <c r="X846" s="210">
        <v>0</v>
      </c>
      <c r="AB846" s="211" t="s">
        <v>16063</v>
      </c>
    </row>
    <row r="847" spans="1:28" s="210" customFormat="1" ht="54">
      <c r="A847" s="293" t="s">
        <v>641</v>
      </c>
      <c r="B847" s="166" t="s">
        <v>1087</v>
      </c>
      <c r="C847" s="170" t="s">
        <v>640</v>
      </c>
      <c r="D847" s="213"/>
      <c r="E847" s="166" t="s">
        <v>1059</v>
      </c>
      <c r="F847" s="166" t="s">
        <v>641</v>
      </c>
      <c r="G847" s="166" t="s">
        <v>12764</v>
      </c>
      <c r="H847" s="167">
        <v>0</v>
      </c>
      <c r="I847" s="168" t="s">
        <v>1498</v>
      </c>
      <c r="J847" s="168" t="s">
        <v>1499</v>
      </c>
      <c r="K847" s="207"/>
      <c r="L847" s="207"/>
      <c r="M847" s="207"/>
      <c r="N847" s="207"/>
      <c r="O847" s="207"/>
      <c r="P847" s="169"/>
      <c r="Q847" s="208"/>
      <c r="R847" s="166" t="s">
        <v>640</v>
      </c>
      <c r="S847" s="165" t="s">
        <v>12063</v>
      </c>
      <c r="T847" s="165" t="s">
        <v>4109</v>
      </c>
      <c r="U847" s="185"/>
      <c r="V847" s="209">
        <v>45</v>
      </c>
      <c r="X847" s="210">
        <v>0</v>
      </c>
      <c r="AB847" s="211" t="s">
        <v>15994</v>
      </c>
    </row>
    <row r="848" spans="1:28" s="210" customFormat="1" ht="94.5">
      <c r="A848" s="293" t="s">
        <v>643</v>
      </c>
      <c r="B848" s="166" t="s">
        <v>1087</v>
      </c>
      <c r="C848" s="170" t="s">
        <v>2144</v>
      </c>
      <c r="D848" s="213"/>
      <c r="E848" s="166" t="s">
        <v>1055</v>
      </c>
      <c r="F848" s="166" t="s">
        <v>643</v>
      </c>
      <c r="G848" s="166" t="s">
        <v>12764</v>
      </c>
      <c r="H848" s="167">
        <v>0</v>
      </c>
      <c r="I848" s="168" t="s">
        <v>1514</v>
      </c>
      <c r="J848" s="168" t="s">
        <v>1515</v>
      </c>
      <c r="K848" s="207"/>
      <c r="L848" s="207"/>
      <c r="M848" s="207"/>
      <c r="N848" s="207"/>
      <c r="O848" s="207"/>
      <c r="P848" s="169"/>
      <c r="Q848" s="208"/>
      <c r="R848" s="166" t="s">
        <v>2144</v>
      </c>
      <c r="S848" s="165" t="s">
        <v>12044</v>
      </c>
      <c r="T848" s="165" t="s">
        <v>3557</v>
      </c>
      <c r="U848" s="185"/>
      <c r="V848" s="209">
        <v>48</v>
      </c>
      <c r="X848" s="210">
        <v>0</v>
      </c>
      <c r="AB848" s="211" t="s">
        <v>16065</v>
      </c>
    </row>
    <row r="849" spans="1:28" s="210" customFormat="1" ht="40.5">
      <c r="A849" s="165" t="s">
        <v>645</v>
      </c>
      <c r="B849" s="166" t="s">
        <v>1087</v>
      </c>
      <c r="C849" s="170" t="s">
        <v>50</v>
      </c>
      <c r="D849" s="213"/>
      <c r="E849" s="166" t="s">
        <v>1065</v>
      </c>
      <c r="F849" s="166" t="s">
        <v>645</v>
      </c>
      <c r="G849" s="166" t="s">
        <v>12764</v>
      </c>
      <c r="H849" s="167">
        <v>0</v>
      </c>
      <c r="I849" s="168" t="s">
        <v>1522</v>
      </c>
      <c r="J849" s="168" t="s">
        <v>6296</v>
      </c>
      <c r="K849" s="207"/>
      <c r="L849" s="207"/>
      <c r="M849" s="207"/>
      <c r="N849" s="207"/>
      <c r="O849" s="207"/>
      <c r="P849" s="169"/>
      <c r="Q849" s="208"/>
      <c r="R849" s="166" t="s">
        <v>50</v>
      </c>
      <c r="S849" s="165" t="s">
        <v>12116</v>
      </c>
      <c r="T849" s="165" t="s">
        <v>6295</v>
      </c>
      <c r="U849" s="185"/>
      <c r="V849" s="209">
        <v>56</v>
      </c>
      <c r="X849" s="210">
        <v>0</v>
      </c>
      <c r="AB849" s="211" t="s">
        <v>16003</v>
      </c>
    </row>
    <row r="850" spans="1:28" s="210" customFormat="1" ht="40.5">
      <c r="A850" s="165" t="s">
        <v>646</v>
      </c>
      <c r="B850" s="166" t="s">
        <v>1087</v>
      </c>
      <c r="C850" s="170" t="s">
        <v>522</v>
      </c>
      <c r="D850" s="213"/>
      <c r="E850" s="166" t="s">
        <v>1066</v>
      </c>
      <c r="F850" s="166" t="s">
        <v>646</v>
      </c>
      <c r="G850" s="166" t="s">
        <v>12764</v>
      </c>
      <c r="H850" s="167">
        <v>0</v>
      </c>
      <c r="I850" s="168" t="s">
        <v>1523</v>
      </c>
      <c r="J850" s="168" t="s">
        <v>1497</v>
      </c>
      <c r="K850" s="207"/>
      <c r="L850" s="207"/>
      <c r="M850" s="207"/>
      <c r="N850" s="207"/>
      <c r="O850" s="207"/>
      <c r="P850" s="169"/>
      <c r="Q850" s="208"/>
      <c r="R850" s="166" t="s">
        <v>522</v>
      </c>
      <c r="S850" s="165" t="s">
        <v>12120</v>
      </c>
      <c r="T850" s="165" t="s">
        <v>6504</v>
      </c>
      <c r="U850" s="185"/>
      <c r="V850" s="209">
        <v>59</v>
      </c>
      <c r="X850" s="210">
        <v>0</v>
      </c>
      <c r="AB850" s="211" t="s">
        <v>16070</v>
      </c>
    </row>
    <row r="851" spans="1:28" s="210" customFormat="1" ht="67.5">
      <c r="A851" s="165" t="s">
        <v>649</v>
      </c>
      <c r="B851" s="166" t="s">
        <v>1087</v>
      </c>
      <c r="C851" s="170" t="s">
        <v>2160</v>
      </c>
      <c r="D851" s="213"/>
      <c r="E851" s="166" t="s">
        <v>1069</v>
      </c>
      <c r="F851" s="166" t="s">
        <v>649</v>
      </c>
      <c r="G851" s="166" t="s">
        <v>12764</v>
      </c>
      <c r="H851" s="167">
        <v>0</v>
      </c>
      <c r="I851" s="168" t="s">
        <v>1525</v>
      </c>
      <c r="J851" s="168" t="s">
        <v>12416</v>
      </c>
      <c r="K851" s="207"/>
      <c r="L851" s="207"/>
      <c r="M851" s="207"/>
      <c r="N851" s="207"/>
      <c r="O851" s="207"/>
      <c r="P851" s="169"/>
      <c r="Q851" s="208"/>
      <c r="R851" s="166" t="s">
        <v>2160</v>
      </c>
      <c r="S851" s="165" t="s">
        <v>12128</v>
      </c>
      <c r="T851" s="165" t="s">
        <v>6840</v>
      </c>
      <c r="U851" s="185"/>
      <c r="V851" s="209">
        <v>72</v>
      </c>
      <c r="X851" s="210">
        <v>0</v>
      </c>
      <c r="AB851" s="211" t="s">
        <v>16078</v>
      </c>
    </row>
    <row r="852" spans="1:28" s="210" customFormat="1" ht="27">
      <c r="A852" s="165" t="s">
        <v>650</v>
      </c>
      <c r="B852" s="166" t="s">
        <v>1087</v>
      </c>
      <c r="C852" s="170" t="s">
        <v>866</v>
      </c>
      <c r="D852" s="213"/>
      <c r="E852" s="166" t="s">
        <v>1066</v>
      </c>
      <c r="F852" s="166" t="s">
        <v>650</v>
      </c>
      <c r="G852" s="166" t="s">
        <v>12764</v>
      </c>
      <c r="H852" s="167">
        <v>0</v>
      </c>
      <c r="I852" s="168" t="s">
        <v>1526</v>
      </c>
      <c r="J852" s="168" t="s">
        <v>1527</v>
      </c>
      <c r="K852" s="207"/>
      <c r="L852" s="207"/>
      <c r="M852" s="207"/>
      <c r="N852" s="207"/>
      <c r="O852" s="207"/>
      <c r="P852" s="169"/>
      <c r="Q852" s="208"/>
      <c r="R852" s="166" t="s">
        <v>866</v>
      </c>
      <c r="S852" s="165" t="s">
        <v>12120</v>
      </c>
      <c r="T852" s="165" t="s">
        <v>6503</v>
      </c>
      <c r="U852" s="185"/>
      <c r="V852" s="209">
        <v>68</v>
      </c>
      <c r="X852" s="210">
        <v>0</v>
      </c>
      <c r="AB852" s="211" t="s">
        <v>16079</v>
      </c>
    </row>
    <row r="853" spans="1:28" s="210" customFormat="1" ht="81">
      <c r="A853" s="165" t="s">
        <v>382</v>
      </c>
      <c r="B853" s="166" t="s">
        <v>1087</v>
      </c>
      <c r="C853" s="170" t="s">
        <v>13321</v>
      </c>
      <c r="D853" s="213"/>
      <c r="E853" s="166" t="s">
        <v>1066</v>
      </c>
      <c r="F853" s="166" t="s">
        <v>382</v>
      </c>
      <c r="G853" s="166" t="s">
        <v>12764</v>
      </c>
      <c r="H853" s="167">
        <v>0</v>
      </c>
      <c r="I853" s="168" t="s">
        <v>1531</v>
      </c>
      <c r="J853" s="168" t="s">
        <v>1532</v>
      </c>
      <c r="K853" s="207"/>
      <c r="L853" s="207"/>
      <c r="M853" s="207"/>
      <c r="N853" s="207"/>
      <c r="O853" s="207"/>
      <c r="P853" s="169"/>
      <c r="Q853" s="208"/>
      <c r="R853" s="166" t="s">
        <v>13321</v>
      </c>
      <c r="S853" s="165" t="s">
        <v>12120</v>
      </c>
      <c r="T853" s="165" t="s">
        <v>6466</v>
      </c>
      <c r="U853" s="185"/>
      <c r="V853" s="209">
        <v>73</v>
      </c>
      <c r="X853" s="210">
        <v>0</v>
      </c>
      <c r="AB853" s="211" t="s">
        <v>16080</v>
      </c>
    </row>
    <row r="854" spans="1:28" s="210" customFormat="1" ht="40.5">
      <c r="A854" s="165" t="s">
        <v>2388</v>
      </c>
      <c r="B854" s="166" t="s">
        <v>1087</v>
      </c>
      <c r="C854" s="170" t="s">
        <v>13326</v>
      </c>
      <c r="D854" s="213"/>
      <c r="E854" s="166" t="s">
        <v>1069</v>
      </c>
      <c r="F854" s="166" t="s">
        <v>2388</v>
      </c>
      <c r="G854" s="166" t="s">
        <v>12764</v>
      </c>
      <c r="H854" s="167">
        <v>0</v>
      </c>
      <c r="I854" s="168" t="s">
        <v>2389</v>
      </c>
      <c r="J854" s="168" t="s">
        <v>12412</v>
      </c>
      <c r="K854" s="207"/>
      <c r="L854" s="207"/>
      <c r="M854" s="207"/>
      <c r="N854" s="207"/>
      <c r="O854" s="207"/>
      <c r="P854" s="169"/>
      <c r="Q854" s="208"/>
      <c r="R854" s="166" t="s">
        <v>13326</v>
      </c>
      <c r="S854" s="165" t="s">
        <v>12128</v>
      </c>
      <c r="T854" s="165" t="s">
        <v>6825</v>
      </c>
      <c r="U854" s="185"/>
      <c r="V854" s="209">
        <v>164</v>
      </c>
      <c r="X854" s="210">
        <v>0</v>
      </c>
      <c r="AB854" s="211" t="s">
        <v>16095</v>
      </c>
    </row>
    <row r="855" spans="1:28" s="210" customFormat="1" ht="54">
      <c r="A855" s="165" t="s">
        <v>652</v>
      </c>
      <c r="B855" s="166" t="s">
        <v>1087</v>
      </c>
      <c r="C855" s="170" t="s">
        <v>997</v>
      </c>
      <c r="D855" s="213"/>
      <c r="E855" s="166" t="s">
        <v>1059</v>
      </c>
      <c r="F855" s="166" t="s">
        <v>652</v>
      </c>
      <c r="G855" s="166" t="s">
        <v>12764</v>
      </c>
      <c r="H855" s="167">
        <v>0</v>
      </c>
      <c r="I855" s="168" t="s">
        <v>1498</v>
      </c>
      <c r="J855" s="168" t="s">
        <v>1499</v>
      </c>
      <c r="K855" s="207"/>
      <c r="L855" s="207"/>
      <c r="M855" s="207"/>
      <c r="N855" s="207"/>
      <c r="O855" s="207"/>
      <c r="P855" s="169"/>
      <c r="Q855" s="208"/>
      <c r="R855" s="166" t="s">
        <v>997</v>
      </c>
      <c r="S855" s="165" t="s">
        <v>12063</v>
      </c>
      <c r="T855" s="165" t="s">
        <v>4109</v>
      </c>
      <c r="U855" s="185"/>
      <c r="V855" s="209">
        <v>104</v>
      </c>
      <c r="X855" s="210">
        <v>0</v>
      </c>
      <c r="AB855" s="211" t="s">
        <v>15995</v>
      </c>
    </row>
    <row r="856" spans="1:28" s="210" customFormat="1" ht="81">
      <c r="A856" s="165" t="s">
        <v>653</v>
      </c>
      <c r="B856" s="166" t="s">
        <v>1087</v>
      </c>
      <c r="C856" s="170" t="s">
        <v>2390</v>
      </c>
      <c r="D856" s="213"/>
      <c r="E856" s="166" t="s">
        <v>1058</v>
      </c>
      <c r="F856" s="166" t="s">
        <v>653</v>
      </c>
      <c r="G856" s="166" t="s">
        <v>12764</v>
      </c>
      <c r="H856" s="167">
        <v>0</v>
      </c>
      <c r="I856" s="168" t="s">
        <v>1536</v>
      </c>
      <c r="J856" s="168" t="s">
        <v>15158</v>
      </c>
      <c r="K856" s="207"/>
      <c r="L856" s="207"/>
      <c r="M856" s="207"/>
      <c r="N856" s="207"/>
      <c r="O856" s="207"/>
      <c r="P856" s="169"/>
      <c r="Q856" s="208"/>
      <c r="R856" s="166" t="s">
        <v>2390</v>
      </c>
      <c r="S856" s="165" t="s">
        <v>12054</v>
      </c>
      <c r="T856" s="165" t="s">
        <v>13032</v>
      </c>
      <c r="U856" s="185"/>
      <c r="V856" s="209">
        <v>110</v>
      </c>
      <c r="X856" s="210">
        <v>0</v>
      </c>
      <c r="AB856" s="211" t="s">
        <v>16096</v>
      </c>
    </row>
    <row r="857" spans="1:28" s="210" customFormat="1" ht="67.5">
      <c r="A857" s="165" t="s">
        <v>654</v>
      </c>
      <c r="B857" s="166" t="s">
        <v>1087</v>
      </c>
      <c r="C857" s="170" t="s">
        <v>14502</v>
      </c>
      <c r="D857" s="213"/>
      <c r="E857" s="166" t="s">
        <v>1059</v>
      </c>
      <c r="F857" s="166" t="s">
        <v>654</v>
      </c>
      <c r="G857" s="166" t="s">
        <v>12764</v>
      </c>
      <c r="H857" s="167">
        <v>0</v>
      </c>
      <c r="I857" s="168" t="s">
        <v>1537</v>
      </c>
      <c r="J857" s="168" t="s">
        <v>4119</v>
      </c>
      <c r="K857" s="207"/>
      <c r="L857" s="207"/>
      <c r="M857" s="207"/>
      <c r="N857" s="207"/>
      <c r="O857" s="207"/>
      <c r="P857" s="169"/>
      <c r="Q857" s="208"/>
      <c r="R857" s="166" t="s">
        <v>14502</v>
      </c>
      <c r="S857" s="165" t="s">
        <v>12063</v>
      </c>
      <c r="T857" s="165" t="s">
        <v>4118</v>
      </c>
      <c r="U857" s="185"/>
      <c r="V857" s="209">
        <v>108</v>
      </c>
      <c r="X857" s="210">
        <v>0</v>
      </c>
      <c r="AB857" s="211" t="s">
        <v>16097</v>
      </c>
    </row>
    <row r="858" spans="1:28" s="210" customFormat="1" ht="121.5">
      <c r="A858" s="165" t="s">
        <v>657</v>
      </c>
      <c r="B858" s="166" t="s">
        <v>1087</v>
      </c>
      <c r="C858" s="170" t="s">
        <v>2195</v>
      </c>
      <c r="D858" s="213"/>
      <c r="E858" s="166" t="s">
        <v>1058</v>
      </c>
      <c r="F858" s="166" t="s">
        <v>657</v>
      </c>
      <c r="G858" s="166" t="s">
        <v>12764</v>
      </c>
      <c r="H858" s="167">
        <v>0</v>
      </c>
      <c r="I858" s="168" t="s">
        <v>1540</v>
      </c>
      <c r="J858" s="168" t="s">
        <v>13100</v>
      </c>
      <c r="K858" s="207"/>
      <c r="L858" s="207"/>
      <c r="M858" s="207"/>
      <c r="N858" s="207"/>
      <c r="O858" s="207"/>
      <c r="P858" s="169"/>
      <c r="Q858" s="208"/>
      <c r="R858" s="166" t="s">
        <v>2195</v>
      </c>
      <c r="S858" s="165" t="s">
        <v>12054</v>
      </c>
      <c r="T858" s="165" t="s">
        <v>13001</v>
      </c>
      <c r="U858" s="185"/>
      <c r="V858" s="209">
        <v>121</v>
      </c>
      <c r="X858" s="210">
        <v>0</v>
      </c>
      <c r="AB858" s="211" t="s">
        <v>16102</v>
      </c>
    </row>
    <row r="859" spans="1:28" s="210" customFormat="1" ht="67.5">
      <c r="A859" s="165" t="s">
        <v>658</v>
      </c>
      <c r="B859" s="166" t="s">
        <v>1087</v>
      </c>
      <c r="C859" s="170" t="s">
        <v>1182</v>
      </c>
      <c r="D859" s="213"/>
      <c r="E859" s="166" t="s">
        <v>1066</v>
      </c>
      <c r="F859" s="166" t="s">
        <v>658</v>
      </c>
      <c r="G859" s="166" t="s">
        <v>12764</v>
      </c>
      <c r="H859" s="167">
        <v>0</v>
      </c>
      <c r="I859" s="168" t="s">
        <v>1541</v>
      </c>
      <c r="J859" s="168" t="s">
        <v>1532</v>
      </c>
      <c r="K859" s="207"/>
      <c r="L859" s="207"/>
      <c r="M859" s="207"/>
      <c r="N859" s="207"/>
      <c r="O859" s="207"/>
      <c r="P859" s="169"/>
      <c r="Q859" s="208"/>
      <c r="R859" s="166" t="s">
        <v>1182</v>
      </c>
      <c r="S859" s="165" t="s">
        <v>12120</v>
      </c>
      <c r="T859" s="165" t="s">
        <v>6466</v>
      </c>
      <c r="U859" s="185"/>
      <c r="V859" s="209">
        <v>123</v>
      </c>
      <c r="X859" s="210">
        <v>0</v>
      </c>
      <c r="AB859" s="211" t="s">
        <v>16103</v>
      </c>
    </row>
    <row r="860" spans="1:28" s="210" customFormat="1" ht="54">
      <c r="A860" s="165" t="s">
        <v>659</v>
      </c>
      <c r="B860" s="166" t="s">
        <v>1087</v>
      </c>
      <c r="C860" s="170" t="s">
        <v>1189</v>
      </c>
      <c r="D860" s="213"/>
      <c r="E860" s="166" t="s">
        <v>849</v>
      </c>
      <c r="F860" s="166" t="s">
        <v>659</v>
      </c>
      <c r="G860" s="166" t="s">
        <v>12764</v>
      </c>
      <c r="H860" s="167">
        <v>0</v>
      </c>
      <c r="I860" s="168" t="s">
        <v>16104</v>
      </c>
      <c r="J860" s="168" t="s">
        <v>10828</v>
      </c>
      <c r="K860" s="207"/>
      <c r="L860" s="207"/>
      <c r="M860" s="207"/>
      <c r="N860" s="207"/>
      <c r="O860" s="207"/>
      <c r="P860" s="169"/>
      <c r="Q860" s="208"/>
      <c r="R860" s="166" t="s">
        <v>1189</v>
      </c>
      <c r="S860" s="165" t="s">
        <v>12230</v>
      </c>
      <c r="T860" s="165" t="s">
        <v>10827</v>
      </c>
      <c r="U860" s="185"/>
      <c r="V860" s="209">
        <v>124</v>
      </c>
      <c r="X860" s="210">
        <v>0</v>
      </c>
      <c r="AB860" s="211" t="s">
        <v>16105</v>
      </c>
    </row>
    <row r="861" spans="1:28" s="210" customFormat="1" ht="27">
      <c r="A861" s="165" t="s">
        <v>660</v>
      </c>
      <c r="B861" s="166" t="s">
        <v>1087</v>
      </c>
      <c r="C861" s="170" t="s">
        <v>868</v>
      </c>
      <c r="D861" s="213"/>
      <c r="E861" s="166" t="s">
        <v>1066</v>
      </c>
      <c r="F861" s="166" t="s">
        <v>660</v>
      </c>
      <c r="G861" s="166" t="s">
        <v>12764</v>
      </c>
      <c r="H861" s="167">
        <v>0</v>
      </c>
      <c r="I861" s="168" t="s">
        <v>1542</v>
      </c>
      <c r="J861" s="168" t="s">
        <v>1542</v>
      </c>
      <c r="K861" s="207"/>
      <c r="L861" s="207"/>
      <c r="M861" s="207"/>
      <c r="N861" s="207"/>
      <c r="O861" s="207"/>
      <c r="P861" s="169"/>
      <c r="Q861" s="208"/>
      <c r="R861" s="166" t="s">
        <v>868</v>
      </c>
      <c r="S861" s="165" t="s">
        <v>12120</v>
      </c>
      <c r="T861" s="165" t="s">
        <v>6522</v>
      </c>
      <c r="U861" s="185"/>
      <c r="V861" s="209">
        <v>127</v>
      </c>
      <c r="X861" s="210">
        <v>0</v>
      </c>
      <c r="AB861" s="211" t="s">
        <v>16106</v>
      </c>
    </row>
    <row r="862" spans="1:28" s="210" customFormat="1" ht="54">
      <c r="A862" s="165" t="s">
        <v>661</v>
      </c>
      <c r="B862" s="166" t="s">
        <v>1087</v>
      </c>
      <c r="C862" s="170" t="s">
        <v>2196</v>
      </c>
      <c r="D862" s="213"/>
      <c r="E862" s="166" t="s">
        <v>1058</v>
      </c>
      <c r="F862" s="166" t="s">
        <v>661</v>
      </c>
      <c r="G862" s="166" t="s">
        <v>12764</v>
      </c>
      <c r="H862" s="167">
        <v>0</v>
      </c>
      <c r="I862" s="168" t="s">
        <v>1543</v>
      </c>
      <c r="J862" s="168" t="s">
        <v>13117</v>
      </c>
      <c r="K862" s="207"/>
      <c r="L862" s="207"/>
      <c r="M862" s="207"/>
      <c r="N862" s="207"/>
      <c r="O862" s="207"/>
      <c r="P862" s="169"/>
      <c r="Q862" s="208"/>
      <c r="R862" s="166" t="s">
        <v>2196</v>
      </c>
      <c r="S862" s="165" t="s">
        <v>12054</v>
      </c>
      <c r="T862" s="165" t="s">
        <v>13018</v>
      </c>
      <c r="U862" s="185"/>
      <c r="V862" s="209">
        <v>129</v>
      </c>
      <c r="X862" s="210">
        <v>0</v>
      </c>
      <c r="AB862" s="211" t="s">
        <v>16108</v>
      </c>
    </row>
    <row r="863" spans="1:28" s="210" customFormat="1" ht="54">
      <c r="A863" s="165" t="s">
        <v>662</v>
      </c>
      <c r="B863" s="166" t="s">
        <v>1087</v>
      </c>
      <c r="C863" s="170" t="s">
        <v>2106</v>
      </c>
      <c r="D863" s="213"/>
      <c r="E863" s="166" t="s">
        <v>2323</v>
      </c>
      <c r="F863" s="166" t="s">
        <v>662</v>
      </c>
      <c r="G863" s="166" t="s">
        <v>12764</v>
      </c>
      <c r="H863" s="167">
        <v>0</v>
      </c>
      <c r="I863" s="168" t="s">
        <v>1545</v>
      </c>
      <c r="J863" s="168" t="s">
        <v>1546</v>
      </c>
      <c r="K863" s="207"/>
      <c r="L863" s="207"/>
      <c r="M863" s="207"/>
      <c r="N863" s="207"/>
      <c r="O863" s="207"/>
      <c r="P863" s="169"/>
      <c r="Q863" s="208"/>
      <c r="R863" s="166" t="s">
        <v>2106</v>
      </c>
      <c r="S863" s="165" t="s">
        <v>12238</v>
      </c>
      <c r="T863" s="165" t="s">
        <v>11523</v>
      </c>
      <c r="U863" s="185"/>
      <c r="V863" s="209">
        <v>32</v>
      </c>
      <c r="X863" s="210">
        <v>0</v>
      </c>
      <c r="AB863" s="211" t="s">
        <v>16111</v>
      </c>
    </row>
    <row r="864" spans="1:28" s="210" customFormat="1" ht="67.5">
      <c r="A864" s="165" t="s">
        <v>663</v>
      </c>
      <c r="B864" s="166" t="s">
        <v>1087</v>
      </c>
      <c r="C864" s="170" t="s">
        <v>2183</v>
      </c>
      <c r="D864" s="213"/>
      <c r="E864" s="166" t="s">
        <v>1055</v>
      </c>
      <c r="F864" s="166" t="s">
        <v>663</v>
      </c>
      <c r="G864" s="166" t="s">
        <v>12764</v>
      </c>
      <c r="H864" s="167">
        <v>0</v>
      </c>
      <c r="I864" s="168" t="s">
        <v>1548</v>
      </c>
      <c r="J864" s="168" t="s">
        <v>1549</v>
      </c>
      <c r="K864" s="207"/>
      <c r="L864" s="207"/>
      <c r="M864" s="207"/>
      <c r="N864" s="207"/>
      <c r="O864" s="207"/>
      <c r="P864" s="169"/>
      <c r="Q864" s="208"/>
      <c r="R864" s="166" t="s">
        <v>2183</v>
      </c>
      <c r="S864" s="165" t="s">
        <v>12044</v>
      </c>
      <c r="T864" s="165" t="s">
        <v>3537</v>
      </c>
      <c r="U864" s="185"/>
      <c r="V864" s="209">
        <v>31</v>
      </c>
      <c r="X864" s="210">
        <v>0</v>
      </c>
      <c r="AB864" s="211" t="s">
        <v>16112</v>
      </c>
    </row>
    <row r="865" spans="1:28" s="210" customFormat="1" ht="67.5">
      <c r="A865" s="165" t="s">
        <v>666</v>
      </c>
      <c r="B865" s="166" t="s">
        <v>1087</v>
      </c>
      <c r="C865" s="170" t="s">
        <v>52</v>
      </c>
      <c r="D865" s="213"/>
      <c r="E865" s="166" t="s">
        <v>1066</v>
      </c>
      <c r="F865" s="166" t="s">
        <v>666</v>
      </c>
      <c r="G865" s="166" t="s">
        <v>12764</v>
      </c>
      <c r="H865" s="167">
        <v>0</v>
      </c>
      <c r="I865" s="168" t="s">
        <v>16115</v>
      </c>
      <c r="J865" s="168" t="s">
        <v>6490</v>
      </c>
      <c r="K865" s="207"/>
      <c r="L865" s="207"/>
      <c r="M865" s="207"/>
      <c r="N865" s="207"/>
      <c r="O865" s="207"/>
      <c r="P865" s="169"/>
      <c r="Q865" s="208"/>
      <c r="R865" s="166" t="s">
        <v>52</v>
      </c>
      <c r="S865" s="165" t="s">
        <v>12120</v>
      </c>
      <c r="T865" s="165" t="s">
        <v>6488</v>
      </c>
      <c r="U865" s="185"/>
      <c r="V865" s="209">
        <v>137</v>
      </c>
      <c r="X865" s="210">
        <v>0</v>
      </c>
      <c r="AB865" s="211" t="s">
        <v>16116</v>
      </c>
    </row>
    <row r="866" spans="1:28" s="210" customFormat="1" ht="27">
      <c r="A866" s="165" t="s">
        <v>667</v>
      </c>
      <c r="B866" s="166" t="s">
        <v>1087</v>
      </c>
      <c r="C866" s="170" t="s">
        <v>1551</v>
      </c>
      <c r="D866" s="213"/>
      <c r="E866" s="166" t="s">
        <v>1067</v>
      </c>
      <c r="F866" s="166" t="s">
        <v>667</v>
      </c>
      <c r="G866" s="166" t="s">
        <v>12764</v>
      </c>
      <c r="H866" s="167">
        <v>0</v>
      </c>
      <c r="I866" s="168" t="s">
        <v>1552</v>
      </c>
      <c r="J866" s="168" t="s">
        <v>6872</v>
      </c>
      <c r="K866" s="207"/>
      <c r="L866" s="207"/>
      <c r="M866" s="207"/>
      <c r="N866" s="207"/>
      <c r="O866" s="207"/>
      <c r="P866" s="169"/>
      <c r="Q866" s="208"/>
      <c r="R866" s="166" t="s">
        <v>1551</v>
      </c>
      <c r="S866" s="165" t="s">
        <v>12131</v>
      </c>
      <c r="T866" s="165" t="s">
        <v>16118</v>
      </c>
      <c r="U866" s="185"/>
      <c r="V866" s="209">
        <v>141</v>
      </c>
      <c r="X866" s="210">
        <v>0</v>
      </c>
      <c r="AB866" s="211" t="s">
        <v>16120</v>
      </c>
    </row>
    <row r="867" spans="1:28" s="210" customFormat="1" ht="67.5">
      <c r="A867" s="165" t="s">
        <v>669</v>
      </c>
      <c r="B867" s="166" t="s">
        <v>1087</v>
      </c>
      <c r="C867" s="170" t="s">
        <v>668</v>
      </c>
      <c r="D867" s="213"/>
      <c r="E867" s="166" t="s">
        <v>2323</v>
      </c>
      <c r="F867" s="166" t="s">
        <v>669</v>
      </c>
      <c r="G867" s="166" t="s">
        <v>12764</v>
      </c>
      <c r="H867" s="167">
        <v>0</v>
      </c>
      <c r="I867" s="168" t="s">
        <v>16122</v>
      </c>
      <c r="J867" s="168" t="s">
        <v>1546</v>
      </c>
      <c r="K867" s="207"/>
      <c r="L867" s="207"/>
      <c r="M867" s="207"/>
      <c r="N867" s="207"/>
      <c r="O867" s="207"/>
      <c r="P867" s="169"/>
      <c r="Q867" s="208"/>
      <c r="R867" s="166" t="s">
        <v>668</v>
      </c>
      <c r="S867" s="165" t="s">
        <v>12238</v>
      </c>
      <c r="T867" s="165" t="s">
        <v>11523</v>
      </c>
      <c r="U867" s="185"/>
      <c r="V867" s="209">
        <v>142</v>
      </c>
      <c r="X867" s="210">
        <v>0</v>
      </c>
      <c r="AB867" s="211" t="s">
        <v>16123</v>
      </c>
    </row>
    <row r="868" spans="1:28" s="210" customFormat="1" ht="67.5">
      <c r="A868" s="165" t="s">
        <v>670</v>
      </c>
      <c r="B868" s="166" t="s">
        <v>1087</v>
      </c>
      <c r="C868" s="170" t="s">
        <v>2056</v>
      </c>
      <c r="D868" s="213"/>
      <c r="E868" s="166" t="s">
        <v>1066</v>
      </c>
      <c r="F868" s="166" t="s">
        <v>670</v>
      </c>
      <c r="G868" s="166" t="s">
        <v>12764</v>
      </c>
      <c r="H868" s="167">
        <v>0</v>
      </c>
      <c r="I868" s="168" t="s">
        <v>1553</v>
      </c>
      <c r="J868" s="168" t="s">
        <v>1532</v>
      </c>
      <c r="K868" s="207"/>
      <c r="L868" s="207"/>
      <c r="M868" s="207"/>
      <c r="N868" s="207"/>
      <c r="O868" s="207"/>
      <c r="P868" s="169"/>
      <c r="Q868" s="208"/>
      <c r="R868" s="166" t="s">
        <v>2056</v>
      </c>
      <c r="S868" s="165" t="s">
        <v>12120</v>
      </c>
      <c r="T868" s="165" t="s">
        <v>6466</v>
      </c>
      <c r="U868" s="185"/>
      <c r="V868" s="209">
        <v>147</v>
      </c>
      <c r="X868" s="210">
        <v>0</v>
      </c>
      <c r="AB868" s="211" t="s">
        <v>16124</v>
      </c>
    </row>
    <row r="869" spans="1:28" s="210" customFormat="1" ht="40.5">
      <c r="A869" s="165" t="s">
        <v>672</v>
      </c>
      <c r="B869" s="166" t="s">
        <v>1087</v>
      </c>
      <c r="C869" s="170" t="s">
        <v>15164</v>
      </c>
      <c r="D869" s="213"/>
      <c r="E869" s="166" t="s">
        <v>1069</v>
      </c>
      <c r="F869" s="166" t="s">
        <v>672</v>
      </c>
      <c r="G869" s="166" t="s">
        <v>12764</v>
      </c>
      <c r="H869" s="167">
        <v>0</v>
      </c>
      <c r="I869" s="168" t="s">
        <v>1556</v>
      </c>
      <c r="J869" s="168" t="s">
        <v>12413</v>
      </c>
      <c r="K869" s="207"/>
      <c r="L869" s="207"/>
      <c r="M869" s="207"/>
      <c r="N869" s="207"/>
      <c r="O869" s="207"/>
      <c r="P869" s="169"/>
      <c r="Q869" s="208"/>
      <c r="R869" s="166" t="s">
        <v>15164</v>
      </c>
      <c r="S869" s="165" t="s">
        <v>12128</v>
      </c>
      <c r="T869" s="165" t="s">
        <v>6838</v>
      </c>
      <c r="U869" s="185"/>
      <c r="V869" s="209">
        <v>163</v>
      </c>
      <c r="X869" s="210">
        <v>0</v>
      </c>
      <c r="AB869" s="211" t="s">
        <v>16136</v>
      </c>
    </row>
    <row r="870" spans="1:28" s="210" customFormat="1" ht="27">
      <c r="A870" s="165" t="s">
        <v>675</v>
      </c>
      <c r="B870" s="166" t="s">
        <v>1087</v>
      </c>
      <c r="C870" s="170" t="s">
        <v>870</v>
      </c>
      <c r="D870" s="213"/>
      <c r="E870" s="166" t="s">
        <v>2323</v>
      </c>
      <c r="F870" s="166" t="s">
        <v>675</v>
      </c>
      <c r="G870" s="166" t="s">
        <v>12764</v>
      </c>
      <c r="H870" s="167">
        <v>0</v>
      </c>
      <c r="I870" s="168" t="s">
        <v>1559</v>
      </c>
      <c r="J870" s="168" t="s">
        <v>1560</v>
      </c>
      <c r="K870" s="207"/>
      <c r="L870" s="207"/>
      <c r="M870" s="207"/>
      <c r="N870" s="207"/>
      <c r="O870" s="207"/>
      <c r="P870" s="169"/>
      <c r="Q870" s="208"/>
      <c r="R870" s="166" t="s">
        <v>870</v>
      </c>
      <c r="S870" s="165" t="s">
        <v>12238</v>
      </c>
      <c r="T870" s="165" t="s">
        <v>11444</v>
      </c>
      <c r="U870" s="185"/>
      <c r="V870" s="209">
        <v>169</v>
      </c>
      <c r="X870" s="210">
        <v>0</v>
      </c>
      <c r="AB870" s="211" t="s">
        <v>16138</v>
      </c>
    </row>
    <row r="871" spans="1:28" s="210" customFormat="1" ht="54">
      <c r="A871" s="165" t="s">
        <v>676</v>
      </c>
      <c r="B871" s="166" t="s">
        <v>1087</v>
      </c>
      <c r="C871" s="170" t="s">
        <v>53</v>
      </c>
      <c r="D871" s="213"/>
      <c r="E871" s="166" t="s">
        <v>1066</v>
      </c>
      <c r="F871" s="166" t="s">
        <v>676</v>
      </c>
      <c r="G871" s="166" t="s">
        <v>12764</v>
      </c>
      <c r="H871" s="167">
        <v>0</v>
      </c>
      <c r="I871" s="168" t="s">
        <v>16139</v>
      </c>
      <c r="J871" s="168" t="s">
        <v>1532</v>
      </c>
      <c r="K871" s="207"/>
      <c r="L871" s="207"/>
      <c r="M871" s="207"/>
      <c r="N871" s="207"/>
      <c r="O871" s="207"/>
      <c r="P871" s="169"/>
      <c r="Q871" s="208"/>
      <c r="R871" s="166" t="s">
        <v>53</v>
      </c>
      <c r="S871" s="165" t="s">
        <v>12120</v>
      </c>
      <c r="T871" s="165" t="s">
        <v>6466</v>
      </c>
      <c r="U871" s="185"/>
      <c r="V871" s="209">
        <v>170</v>
      </c>
      <c r="X871" s="210">
        <v>0</v>
      </c>
      <c r="AB871" s="211" t="s">
        <v>16140</v>
      </c>
    </row>
    <row r="872" spans="1:28" s="210" customFormat="1" ht="81">
      <c r="A872" s="165" t="s">
        <v>1562</v>
      </c>
      <c r="B872" s="166" t="s">
        <v>1087</v>
      </c>
      <c r="C872" s="170" t="s">
        <v>1561</v>
      </c>
      <c r="D872" s="213"/>
      <c r="E872" s="166" t="s">
        <v>1058</v>
      </c>
      <c r="F872" s="166" t="s">
        <v>1562</v>
      </c>
      <c r="G872" s="166" t="s">
        <v>12764</v>
      </c>
      <c r="H872" s="167">
        <v>0</v>
      </c>
      <c r="I872" s="168" t="s">
        <v>2402</v>
      </c>
      <c r="J872" s="168" t="s">
        <v>13130</v>
      </c>
      <c r="K872" s="207"/>
      <c r="L872" s="207"/>
      <c r="M872" s="207"/>
      <c r="N872" s="207"/>
      <c r="O872" s="207"/>
      <c r="P872" s="169"/>
      <c r="Q872" s="208"/>
      <c r="R872" s="166" t="s">
        <v>1561</v>
      </c>
      <c r="S872" s="165" t="s">
        <v>12054</v>
      </c>
      <c r="T872" s="165" t="s">
        <v>13034</v>
      </c>
      <c r="U872" s="185"/>
      <c r="V872" s="209">
        <v>180</v>
      </c>
      <c r="X872" s="210">
        <v>0</v>
      </c>
      <c r="AB872" s="211" t="s">
        <v>16141</v>
      </c>
    </row>
    <row r="873" spans="1:28" s="210" customFormat="1" ht="94.5">
      <c r="A873" s="165" t="s">
        <v>677</v>
      </c>
      <c r="B873" s="166" t="s">
        <v>1087</v>
      </c>
      <c r="C873" s="170" t="s">
        <v>2058</v>
      </c>
      <c r="D873" s="213"/>
      <c r="E873" s="166" t="s">
        <v>1058</v>
      </c>
      <c r="F873" s="166" t="s">
        <v>677</v>
      </c>
      <c r="G873" s="166" t="s">
        <v>12764</v>
      </c>
      <c r="H873" s="167">
        <v>0</v>
      </c>
      <c r="I873" s="168" t="s">
        <v>16142</v>
      </c>
      <c r="J873" s="168" t="s">
        <v>15158</v>
      </c>
      <c r="K873" s="207"/>
      <c r="L873" s="207"/>
      <c r="M873" s="207"/>
      <c r="N873" s="207"/>
      <c r="O873" s="207"/>
      <c r="P873" s="169"/>
      <c r="Q873" s="208"/>
      <c r="R873" s="166" t="s">
        <v>2058</v>
      </c>
      <c r="S873" s="165" t="s">
        <v>12054</v>
      </c>
      <c r="T873" s="165" t="s">
        <v>13032</v>
      </c>
      <c r="U873" s="185"/>
      <c r="V873" s="209">
        <v>178</v>
      </c>
      <c r="X873" s="210">
        <v>0</v>
      </c>
      <c r="AB873" s="211" t="s">
        <v>16143</v>
      </c>
    </row>
    <row r="874" spans="1:28" s="210" customFormat="1" ht="94.5">
      <c r="A874" s="165" t="s">
        <v>678</v>
      </c>
      <c r="B874" s="166" t="s">
        <v>1087</v>
      </c>
      <c r="C874" s="170" t="s">
        <v>2059</v>
      </c>
      <c r="D874" s="213"/>
      <c r="E874" s="166" t="s">
        <v>846</v>
      </c>
      <c r="F874" s="166" t="s">
        <v>678</v>
      </c>
      <c r="G874" s="166" t="s">
        <v>12764</v>
      </c>
      <c r="H874" s="167">
        <v>0</v>
      </c>
      <c r="I874" s="168" t="s">
        <v>12274</v>
      </c>
      <c r="J874" s="168" t="s">
        <v>9870</v>
      </c>
      <c r="K874" s="207"/>
      <c r="L874" s="207"/>
      <c r="M874" s="207"/>
      <c r="N874" s="207"/>
      <c r="O874" s="207"/>
      <c r="P874" s="169"/>
      <c r="Q874" s="208"/>
      <c r="R874" s="166" t="s">
        <v>2059</v>
      </c>
      <c r="S874" s="165" t="s">
        <v>12203</v>
      </c>
      <c r="T874" s="165" t="s">
        <v>9869</v>
      </c>
      <c r="U874" s="185"/>
      <c r="V874" s="209">
        <v>179</v>
      </c>
      <c r="X874" s="210">
        <v>0</v>
      </c>
      <c r="AB874" s="211" t="s">
        <v>16144</v>
      </c>
    </row>
    <row r="875" spans="1:28" s="210" customFormat="1" ht="54">
      <c r="A875" s="165" t="s">
        <v>679</v>
      </c>
      <c r="B875" s="166" t="s">
        <v>1087</v>
      </c>
      <c r="C875" s="170" t="s">
        <v>2201</v>
      </c>
      <c r="D875" s="213"/>
      <c r="E875" s="166" t="s">
        <v>1056</v>
      </c>
      <c r="F875" s="166" t="s">
        <v>679</v>
      </c>
      <c r="G875" s="166" t="s">
        <v>12764</v>
      </c>
      <c r="H875" s="167">
        <v>0</v>
      </c>
      <c r="I875" s="168" t="s">
        <v>1563</v>
      </c>
      <c r="J875" s="168" t="s">
        <v>1564</v>
      </c>
      <c r="K875" s="207"/>
      <c r="L875" s="207"/>
      <c r="M875" s="207"/>
      <c r="N875" s="207"/>
      <c r="O875" s="207"/>
      <c r="P875" s="169"/>
      <c r="Q875" s="208"/>
      <c r="R875" s="166" t="s">
        <v>2201</v>
      </c>
      <c r="S875" s="165" t="s">
        <v>12049</v>
      </c>
      <c r="T875" s="165" t="s">
        <v>3657</v>
      </c>
      <c r="U875" s="185"/>
      <c r="V875" s="209">
        <v>181</v>
      </c>
      <c r="X875" s="210">
        <v>0</v>
      </c>
      <c r="AB875" s="211" t="s">
        <v>15985</v>
      </c>
    </row>
    <row r="876" spans="1:28" s="210" customFormat="1" ht="67.5">
      <c r="A876" s="165" t="s">
        <v>680</v>
      </c>
      <c r="B876" s="166" t="s">
        <v>1087</v>
      </c>
      <c r="C876" s="170" t="s">
        <v>1183</v>
      </c>
      <c r="D876" s="213"/>
      <c r="E876" s="166" t="s">
        <v>2323</v>
      </c>
      <c r="F876" s="166" t="s">
        <v>680</v>
      </c>
      <c r="G876" s="166" t="s">
        <v>12764</v>
      </c>
      <c r="H876" s="167">
        <v>0</v>
      </c>
      <c r="I876" s="168" t="s">
        <v>1565</v>
      </c>
      <c r="J876" s="168" t="s">
        <v>1566</v>
      </c>
      <c r="K876" s="207"/>
      <c r="L876" s="207"/>
      <c r="M876" s="207"/>
      <c r="N876" s="207"/>
      <c r="O876" s="207"/>
      <c r="P876" s="169"/>
      <c r="Q876" s="208"/>
      <c r="R876" s="166" t="s">
        <v>1183</v>
      </c>
      <c r="S876" s="165" t="s">
        <v>12238</v>
      </c>
      <c r="T876" s="165" t="s">
        <v>11465</v>
      </c>
      <c r="U876" s="185"/>
      <c r="V876" s="209">
        <v>182</v>
      </c>
      <c r="X876" s="210">
        <v>0</v>
      </c>
      <c r="AB876" s="211" t="s">
        <v>16145</v>
      </c>
    </row>
    <row r="877" spans="1:28" s="210" customFormat="1" ht="81">
      <c r="A877" s="165" t="s">
        <v>681</v>
      </c>
      <c r="B877" s="166" t="s">
        <v>1087</v>
      </c>
      <c r="C877" s="170" t="s">
        <v>11980</v>
      </c>
      <c r="D877" s="213"/>
      <c r="E877" s="166" t="s">
        <v>1071</v>
      </c>
      <c r="F877" s="166" t="s">
        <v>681</v>
      </c>
      <c r="G877" s="166" t="s">
        <v>12764</v>
      </c>
      <c r="H877" s="167">
        <v>0</v>
      </c>
      <c r="I877" s="168" t="s">
        <v>1567</v>
      </c>
      <c r="J877" s="168" t="s">
        <v>12427</v>
      </c>
      <c r="K877" s="207"/>
      <c r="L877" s="207"/>
      <c r="M877" s="207"/>
      <c r="N877" s="207"/>
      <c r="O877" s="207"/>
      <c r="P877" s="169"/>
      <c r="Q877" s="208"/>
      <c r="R877" s="166" t="s">
        <v>11980</v>
      </c>
      <c r="S877" s="165" t="s">
        <v>12163</v>
      </c>
      <c r="T877" s="165" t="s">
        <v>8259</v>
      </c>
      <c r="U877" s="185"/>
      <c r="V877" s="209">
        <v>183</v>
      </c>
      <c r="X877" s="210">
        <v>0</v>
      </c>
      <c r="AB877" s="211" t="s">
        <v>16146</v>
      </c>
    </row>
    <row r="878" spans="1:28" s="210" customFormat="1" ht="81">
      <c r="A878" s="165" t="s">
        <v>682</v>
      </c>
      <c r="B878" s="166" t="s">
        <v>1087</v>
      </c>
      <c r="C878" s="170" t="s">
        <v>1120</v>
      </c>
      <c r="D878" s="213"/>
      <c r="E878" s="166" t="s">
        <v>1066</v>
      </c>
      <c r="F878" s="166" t="s">
        <v>682</v>
      </c>
      <c r="G878" s="166" t="s">
        <v>12764</v>
      </c>
      <c r="H878" s="167">
        <v>0</v>
      </c>
      <c r="I878" s="168" t="s">
        <v>1497</v>
      </c>
      <c r="J878" s="168" t="s">
        <v>1497</v>
      </c>
      <c r="K878" s="207"/>
      <c r="L878" s="207"/>
      <c r="M878" s="207"/>
      <c r="N878" s="207"/>
      <c r="O878" s="207"/>
      <c r="P878" s="169"/>
      <c r="Q878" s="208"/>
      <c r="R878" s="166" t="s">
        <v>1120</v>
      </c>
      <c r="S878" s="165" t="s">
        <v>12120</v>
      </c>
      <c r="T878" s="165" t="s">
        <v>6504</v>
      </c>
      <c r="U878" s="185"/>
      <c r="V878" s="209">
        <v>189</v>
      </c>
      <c r="X878" s="210">
        <v>0</v>
      </c>
      <c r="AB878" s="211" t="s">
        <v>16149</v>
      </c>
    </row>
    <row r="879" spans="1:28" s="210" customFormat="1" ht="81">
      <c r="A879" s="165" t="s">
        <v>683</v>
      </c>
      <c r="B879" s="166" t="s">
        <v>1087</v>
      </c>
      <c r="C879" s="170" t="s">
        <v>1184</v>
      </c>
      <c r="D879" s="213"/>
      <c r="E879" s="166" t="s">
        <v>1066</v>
      </c>
      <c r="F879" s="166" t="s">
        <v>683</v>
      </c>
      <c r="G879" s="166" t="s">
        <v>12764</v>
      </c>
      <c r="H879" s="167">
        <v>0</v>
      </c>
      <c r="I879" s="168" t="s">
        <v>1569</v>
      </c>
      <c r="J879" s="168" t="s">
        <v>1568</v>
      </c>
      <c r="K879" s="207"/>
      <c r="L879" s="207"/>
      <c r="M879" s="207"/>
      <c r="N879" s="207"/>
      <c r="O879" s="207"/>
      <c r="P879" s="169"/>
      <c r="Q879" s="208"/>
      <c r="R879" s="166" t="s">
        <v>1184</v>
      </c>
      <c r="S879" s="165" t="s">
        <v>12120</v>
      </c>
      <c r="T879" s="165" t="s">
        <v>6537</v>
      </c>
      <c r="U879" s="185"/>
      <c r="V879" s="209">
        <v>191</v>
      </c>
      <c r="X879" s="210">
        <v>0</v>
      </c>
      <c r="AB879" s="211" t="s">
        <v>16151</v>
      </c>
    </row>
    <row r="880" spans="1:28" s="210" customFormat="1" ht="67.5">
      <c r="A880" s="165" t="s">
        <v>685</v>
      </c>
      <c r="B880" s="166" t="s">
        <v>1087</v>
      </c>
      <c r="C880" s="170" t="s">
        <v>11982</v>
      </c>
      <c r="D880" s="213"/>
      <c r="E880" s="166" t="s">
        <v>849</v>
      </c>
      <c r="F880" s="166" t="s">
        <v>685</v>
      </c>
      <c r="G880" s="166" t="s">
        <v>12764</v>
      </c>
      <c r="H880" s="167">
        <v>0</v>
      </c>
      <c r="I880" s="168" t="s">
        <v>16154</v>
      </c>
      <c r="J880" s="168" t="s">
        <v>10828</v>
      </c>
      <c r="K880" s="207"/>
      <c r="L880" s="207"/>
      <c r="M880" s="207"/>
      <c r="N880" s="207"/>
      <c r="O880" s="207"/>
      <c r="P880" s="169"/>
      <c r="Q880" s="208"/>
      <c r="R880" s="166" t="s">
        <v>11982</v>
      </c>
      <c r="S880" s="165" t="s">
        <v>12230</v>
      </c>
      <c r="T880" s="165" t="s">
        <v>10827</v>
      </c>
      <c r="U880" s="185"/>
      <c r="V880" s="209">
        <v>197</v>
      </c>
      <c r="X880" s="210">
        <v>0</v>
      </c>
      <c r="AB880" s="211" t="s">
        <v>16155</v>
      </c>
    </row>
    <row r="881" spans="1:28" s="210" customFormat="1" ht="108">
      <c r="A881" s="165" t="s">
        <v>686</v>
      </c>
      <c r="B881" s="166" t="s">
        <v>1087</v>
      </c>
      <c r="C881" s="170" t="s">
        <v>1185</v>
      </c>
      <c r="D881" s="213"/>
      <c r="E881" s="166" t="s">
        <v>851</v>
      </c>
      <c r="F881" s="166" t="s">
        <v>686</v>
      </c>
      <c r="G881" s="166" t="s">
        <v>12764</v>
      </c>
      <c r="H881" s="167">
        <v>0</v>
      </c>
      <c r="I881" s="168" t="s">
        <v>1572</v>
      </c>
      <c r="J881" s="168" t="s">
        <v>11578</v>
      </c>
      <c r="K881" s="207"/>
      <c r="L881" s="207"/>
      <c r="M881" s="207"/>
      <c r="N881" s="207"/>
      <c r="O881" s="207"/>
      <c r="P881" s="169"/>
      <c r="Q881" s="208"/>
      <c r="R881" s="166" t="s">
        <v>1185</v>
      </c>
      <c r="S881" s="165" t="s">
        <v>12240</v>
      </c>
      <c r="T881" s="165" t="s">
        <v>11577</v>
      </c>
      <c r="U881" s="185"/>
      <c r="V881" s="209">
        <v>199</v>
      </c>
      <c r="X881" s="210">
        <v>0</v>
      </c>
      <c r="AB881" s="211" t="s">
        <v>16156</v>
      </c>
    </row>
    <row r="882" spans="1:28" s="210" customFormat="1" ht="54">
      <c r="A882" s="165" t="s">
        <v>687</v>
      </c>
      <c r="B882" s="166" t="s">
        <v>1087</v>
      </c>
      <c r="C882" s="170" t="s">
        <v>2062</v>
      </c>
      <c r="D882" s="213"/>
      <c r="E882" s="166" t="s">
        <v>1066</v>
      </c>
      <c r="F882" s="166" t="s">
        <v>687</v>
      </c>
      <c r="G882" s="166" t="s">
        <v>12764</v>
      </c>
      <c r="H882" s="167">
        <v>0</v>
      </c>
      <c r="I882" s="168" t="s">
        <v>1573</v>
      </c>
      <c r="J882" s="168" t="s">
        <v>1574</v>
      </c>
      <c r="K882" s="207"/>
      <c r="L882" s="207"/>
      <c r="M882" s="207"/>
      <c r="N882" s="207"/>
      <c r="O882" s="207"/>
      <c r="P882" s="169"/>
      <c r="Q882" s="208"/>
      <c r="R882" s="166" t="s">
        <v>2062</v>
      </c>
      <c r="S882" s="165" t="s">
        <v>12120</v>
      </c>
      <c r="T882" s="165" t="s">
        <v>6449</v>
      </c>
      <c r="U882" s="185"/>
      <c r="V882" s="209">
        <v>201</v>
      </c>
      <c r="X882" s="210">
        <v>0</v>
      </c>
      <c r="AB882" s="211" t="s">
        <v>16157</v>
      </c>
    </row>
    <row r="883" spans="1:28" s="210" customFormat="1" ht="81">
      <c r="A883" s="165" t="s">
        <v>688</v>
      </c>
      <c r="B883" s="166" t="s">
        <v>1087</v>
      </c>
      <c r="C883" s="170" t="s">
        <v>2063</v>
      </c>
      <c r="D883" s="213"/>
      <c r="E883" s="166" t="s">
        <v>1066</v>
      </c>
      <c r="F883" s="166" t="s">
        <v>688</v>
      </c>
      <c r="G883" s="166" t="s">
        <v>12764</v>
      </c>
      <c r="H883" s="167">
        <v>0</v>
      </c>
      <c r="I883" s="168" t="s">
        <v>1576</v>
      </c>
      <c r="J883" s="168" t="s">
        <v>1577</v>
      </c>
      <c r="K883" s="207"/>
      <c r="L883" s="207"/>
      <c r="M883" s="207"/>
      <c r="N883" s="207"/>
      <c r="O883" s="207"/>
      <c r="P883" s="169"/>
      <c r="Q883" s="208"/>
      <c r="R883" s="166" t="s">
        <v>2063</v>
      </c>
      <c r="S883" s="165" t="s">
        <v>12120</v>
      </c>
      <c r="T883" s="165" t="s">
        <v>6509</v>
      </c>
      <c r="U883" s="185"/>
      <c r="V883" s="209">
        <v>207</v>
      </c>
      <c r="X883" s="210">
        <v>0</v>
      </c>
      <c r="AB883" s="211" t="s">
        <v>16160</v>
      </c>
    </row>
    <row r="884" spans="1:28" s="210" customFormat="1" ht="27">
      <c r="A884" s="165" t="s">
        <v>690</v>
      </c>
      <c r="B884" s="166" t="s">
        <v>1087</v>
      </c>
      <c r="C884" s="170" t="s">
        <v>14891</v>
      </c>
      <c r="D884" s="213"/>
      <c r="E884" s="166" t="s">
        <v>1056</v>
      </c>
      <c r="F884" s="166" t="s">
        <v>690</v>
      </c>
      <c r="G884" s="166" t="s">
        <v>12764</v>
      </c>
      <c r="H884" s="167">
        <v>0</v>
      </c>
      <c r="I884" s="168" t="s">
        <v>14894</v>
      </c>
      <c r="J884" s="168" t="s">
        <v>3666</v>
      </c>
      <c r="K884" s="207"/>
      <c r="L884" s="207"/>
      <c r="M884" s="207"/>
      <c r="N884" s="207"/>
      <c r="O884" s="207"/>
      <c r="P884" s="169"/>
      <c r="Q884" s="208"/>
      <c r="R884" s="166" t="s">
        <v>14891</v>
      </c>
      <c r="S884" s="165" t="s">
        <v>12049</v>
      </c>
      <c r="T884" s="165" t="s">
        <v>3665</v>
      </c>
      <c r="U884" s="185"/>
      <c r="V884" s="209">
        <v>192</v>
      </c>
      <c r="X884" s="210">
        <v>0</v>
      </c>
      <c r="AB884" s="211" t="s">
        <v>16162</v>
      </c>
    </row>
    <row r="885" spans="1:28" s="210" customFormat="1" ht="81">
      <c r="A885" s="165" t="s">
        <v>693</v>
      </c>
      <c r="B885" s="166" t="s">
        <v>1087</v>
      </c>
      <c r="C885" s="170" t="s">
        <v>1186</v>
      </c>
      <c r="D885" s="213"/>
      <c r="E885" s="166" t="s">
        <v>1063</v>
      </c>
      <c r="F885" s="166" t="s">
        <v>693</v>
      </c>
      <c r="G885" s="166" t="s">
        <v>12764</v>
      </c>
      <c r="H885" s="167">
        <v>0</v>
      </c>
      <c r="I885" s="168" t="s">
        <v>1581</v>
      </c>
      <c r="J885" s="168" t="s">
        <v>5835</v>
      </c>
      <c r="K885" s="207"/>
      <c r="L885" s="207"/>
      <c r="M885" s="207"/>
      <c r="N885" s="207"/>
      <c r="O885" s="207"/>
      <c r="P885" s="169"/>
      <c r="Q885" s="208"/>
      <c r="R885" s="166" t="s">
        <v>1186</v>
      </c>
      <c r="S885" s="165" t="s">
        <v>12107</v>
      </c>
      <c r="T885" s="165" t="s">
        <v>5834</v>
      </c>
      <c r="U885" s="185"/>
      <c r="V885" s="209">
        <v>220</v>
      </c>
      <c r="X885" s="210">
        <v>0</v>
      </c>
      <c r="AB885" s="211" t="s">
        <v>16165</v>
      </c>
    </row>
    <row r="886" spans="1:28" s="210" customFormat="1" ht="40.5">
      <c r="A886" s="165" t="s">
        <v>694</v>
      </c>
      <c r="B886" s="166" t="s">
        <v>1087</v>
      </c>
      <c r="C886" s="170" t="s">
        <v>11983</v>
      </c>
      <c r="D886" s="213"/>
      <c r="E886" s="166" t="s">
        <v>1056</v>
      </c>
      <c r="F886" s="166" t="s">
        <v>694</v>
      </c>
      <c r="G886" s="166" t="s">
        <v>12764</v>
      </c>
      <c r="H886" s="167">
        <v>0</v>
      </c>
      <c r="I886" s="168" t="s">
        <v>1582</v>
      </c>
      <c r="J886" s="168" t="s">
        <v>1564</v>
      </c>
      <c r="K886" s="207"/>
      <c r="L886" s="207"/>
      <c r="M886" s="207"/>
      <c r="N886" s="207"/>
      <c r="O886" s="207"/>
      <c r="P886" s="169"/>
      <c r="Q886" s="208"/>
      <c r="R886" s="166" t="s">
        <v>11983</v>
      </c>
      <c r="S886" s="165" t="s">
        <v>12049</v>
      </c>
      <c r="T886" s="165" t="s">
        <v>3657</v>
      </c>
      <c r="U886" s="185"/>
      <c r="V886" s="209">
        <v>221</v>
      </c>
      <c r="X886" s="210">
        <v>0</v>
      </c>
      <c r="AB886" s="211" t="s">
        <v>16166</v>
      </c>
    </row>
    <row r="887" spans="1:28" s="210" customFormat="1" ht="67.5">
      <c r="A887" s="165" t="s">
        <v>695</v>
      </c>
      <c r="B887" s="166" t="s">
        <v>1087</v>
      </c>
      <c r="C887" s="170" t="s">
        <v>2065</v>
      </c>
      <c r="D887" s="213"/>
      <c r="E887" s="166" t="s">
        <v>853</v>
      </c>
      <c r="F887" s="166" t="s">
        <v>695</v>
      </c>
      <c r="G887" s="166" t="s">
        <v>12764</v>
      </c>
      <c r="H887" s="167">
        <v>0</v>
      </c>
      <c r="I887" s="168" t="s">
        <v>1583</v>
      </c>
      <c r="J887" s="168" t="s">
        <v>1584</v>
      </c>
      <c r="K887" s="207"/>
      <c r="L887" s="207"/>
      <c r="M887" s="207"/>
      <c r="N887" s="207"/>
      <c r="O887" s="207"/>
      <c r="P887" s="169"/>
      <c r="Q887" s="208"/>
      <c r="R887" s="166" t="s">
        <v>2065</v>
      </c>
      <c r="S887" s="165" t="s">
        <v>12252</v>
      </c>
      <c r="T887" s="165" t="s">
        <v>14836</v>
      </c>
      <c r="U887" s="185"/>
      <c r="V887" s="209">
        <v>224</v>
      </c>
      <c r="X887" s="210">
        <v>0</v>
      </c>
      <c r="AB887" s="211" t="s">
        <v>16167</v>
      </c>
    </row>
    <row r="888" spans="1:28" s="210" customFormat="1" ht="54">
      <c r="A888" s="165" t="s">
        <v>696</v>
      </c>
      <c r="B888" s="166" t="s">
        <v>1087</v>
      </c>
      <c r="C888" s="170" t="s">
        <v>873</v>
      </c>
      <c r="D888" s="213"/>
      <c r="E888" s="166" t="s">
        <v>1055</v>
      </c>
      <c r="F888" s="166" t="s">
        <v>696</v>
      </c>
      <c r="G888" s="166" t="s">
        <v>12764</v>
      </c>
      <c r="H888" s="167">
        <v>0</v>
      </c>
      <c r="I888" s="168" t="s">
        <v>1585</v>
      </c>
      <c r="J888" s="168" t="s">
        <v>1549</v>
      </c>
      <c r="K888" s="207"/>
      <c r="L888" s="207"/>
      <c r="M888" s="207"/>
      <c r="N888" s="207"/>
      <c r="O888" s="207"/>
      <c r="P888" s="169"/>
      <c r="Q888" s="208"/>
      <c r="R888" s="166" t="s">
        <v>873</v>
      </c>
      <c r="S888" s="165" t="s">
        <v>12044</v>
      </c>
      <c r="T888" s="165" t="s">
        <v>3537</v>
      </c>
      <c r="U888" s="185"/>
      <c r="V888" s="209">
        <v>229</v>
      </c>
      <c r="X888" s="210">
        <v>0</v>
      </c>
      <c r="AB888" s="211" t="s">
        <v>16169</v>
      </c>
    </row>
    <row r="889" spans="1:28" s="210" customFormat="1" ht="67.5">
      <c r="A889" s="165" t="s">
        <v>699</v>
      </c>
      <c r="B889" s="166" t="s">
        <v>1087</v>
      </c>
      <c r="C889" s="170" t="s">
        <v>11984</v>
      </c>
      <c r="D889" s="213"/>
      <c r="E889" s="166" t="s">
        <v>1060</v>
      </c>
      <c r="F889" s="166" t="s">
        <v>699</v>
      </c>
      <c r="G889" s="166" t="s">
        <v>12764</v>
      </c>
      <c r="H889" s="167">
        <v>0</v>
      </c>
      <c r="I889" s="168" t="s">
        <v>1590</v>
      </c>
      <c r="J889" s="168" t="s">
        <v>4544</v>
      </c>
      <c r="K889" s="207"/>
      <c r="L889" s="207"/>
      <c r="M889" s="207"/>
      <c r="N889" s="207"/>
      <c r="O889" s="207"/>
      <c r="P889" s="169"/>
      <c r="Q889" s="208"/>
      <c r="R889" s="166" t="s">
        <v>11984</v>
      </c>
      <c r="S889" s="165" t="s">
        <v>12074</v>
      </c>
      <c r="T889" s="165" t="s">
        <v>4543</v>
      </c>
      <c r="U889" s="185"/>
      <c r="V889" s="209">
        <v>242</v>
      </c>
      <c r="X889" s="210">
        <v>0</v>
      </c>
      <c r="AB889" s="211" t="s">
        <v>16175</v>
      </c>
    </row>
    <row r="890" spans="1:28" s="210" customFormat="1" ht="94.5">
      <c r="A890" s="165" t="s">
        <v>700</v>
      </c>
      <c r="B890" s="166" t="s">
        <v>1087</v>
      </c>
      <c r="C890" s="170" t="s">
        <v>2067</v>
      </c>
      <c r="D890" s="213"/>
      <c r="E890" s="166" t="s">
        <v>1058</v>
      </c>
      <c r="F890" s="166" t="s">
        <v>700</v>
      </c>
      <c r="G890" s="166" t="s">
        <v>12764</v>
      </c>
      <c r="H890" s="167">
        <v>0</v>
      </c>
      <c r="I890" s="168" t="s">
        <v>1534</v>
      </c>
      <c r="J890" s="168" t="s">
        <v>13118</v>
      </c>
      <c r="K890" s="207"/>
      <c r="L890" s="207"/>
      <c r="M890" s="207"/>
      <c r="N890" s="207"/>
      <c r="O890" s="207"/>
      <c r="P890" s="169"/>
      <c r="Q890" s="208"/>
      <c r="R890" s="166" t="s">
        <v>2067</v>
      </c>
      <c r="S890" s="165" t="s">
        <v>12054</v>
      </c>
      <c r="T890" s="165" t="s">
        <v>13019</v>
      </c>
      <c r="U890" s="185"/>
      <c r="V890" s="209">
        <v>254</v>
      </c>
      <c r="X890" s="210">
        <v>0</v>
      </c>
      <c r="AB890" s="211" t="s">
        <v>16177</v>
      </c>
    </row>
    <row r="891" spans="1:28" s="210" customFormat="1" ht="81">
      <c r="A891" s="165" t="s">
        <v>1345</v>
      </c>
      <c r="B891" s="166" t="s">
        <v>1087</v>
      </c>
      <c r="C891" s="170" t="s">
        <v>2068</v>
      </c>
      <c r="D891" s="213"/>
      <c r="E891" s="166" t="s">
        <v>1058</v>
      </c>
      <c r="F891" s="166" t="s">
        <v>1345</v>
      </c>
      <c r="G891" s="166" t="s">
        <v>12764</v>
      </c>
      <c r="H891" s="167">
        <v>0</v>
      </c>
      <c r="I891" s="168" t="s">
        <v>1598</v>
      </c>
      <c r="J891" s="168" t="s">
        <v>13124</v>
      </c>
      <c r="K891" s="207"/>
      <c r="L891" s="207"/>
      <c r="M891" s="207"/>
      <c r="N891" s="207"/>
      <c r="O891" s="207"/>
      <c r="P891" s="169"/>
      <c r="Q891" s="208"/>
      <c r="R891" s="166" t="s">
        <v>2068</v>
      </c>
      <c r="S891" s="165" t="s">
        <v>12054</v>
      </c>
      <c r="T891" s="165" t="s">
        <v>13025</v>
      </c>
      <c r="U891" s="185"/>
      <c r="V891" s="209">
        <v>262</v>
      </c>
      <c r="X891" s="210">
        <v>0</v>
      </c>
      <c r="AB891" s="211" t="s">
        <v>16178</v>
      </c>
    </row>
    <row r="892" spans="1:28" s="210" customFormat="1" ht="81">
      <c r="A892" s="165" t="s">
        <v>702</v>
      </c>
      <c r="B892" s="166" t="s">
        <v>1087</v>
      </c>
      <c r="C892" s="170" t="s">
        <v>875</v>
      </c>
      <c r="D892" s="213"/>
      <c r="E892" s="166" t="s">
        <v>2322</v>
      </c>
      <c r="F892" s="166" t="s">
        <v>702</v>
      </c>
      <c r="G892" s="166" t="s">
        <v>12764</v>
      </c>
      <c r="H892" s="167">
        <v>0</v>
      </c>
      <c r="I892" s="168" t="s">
        <v>1600</v>
      </c>
      <c r="J892" s="168" t="s">
        <v>11071</v>
      </c>
      <c r="K892" s="207"/>
      <c r="L892" s="207"/>
      <c r="M892" s="207"/>
      <c r="N892" s="207"/>
      <c r="O892" s="207"/>
      <c r="P892" s="169"/>
      <c r="Q892" s="208"/>
      <c r="R892" s="166" t="s">
        <v>875</v>
      </c>
      <c r="S892" s="165" t="s">
        <v>12233</v>
      </c>
      <c r="T892" s="165" t="s">
        <v>11070</v>
      </c>
      <c r="U892" s="185"/>
      <c r="V892" s="209">
        <v>267</v>
      </c>
      <c r="X892" s="210">
        <v>0</v>
      </c>
      <c r="AB892" s="211" t="s">
        <v>16180</v>
      </c>
    </row>
    <row r="893" spans="1:28" s="210" customFormat="1" ht="67.5">
      <c r="A893" s="165" t="s">
        <v>703</v>
      </c>
      <c r="B893" s="166" t="s">
        <v>1087</v>
      </c>
      <c r="C893" s="170" t="s">
        <v>54</v>
      </c>
      <c r="D893" s="213"/>
      <c r="E893" s="166" t="s">
        <v>1066</v>
      </c>
      <c r="F893" s="166" t="s">
        <v>703</v>
      </c>
      <c r="G893" s="166" t="s">
        <v>12764</v>
      </c>
      <c r="H893" s="167">
        <v>0</v>
      </c>
      <c r="I893" s="168" t="s">
        <v>16182</v>
      </c>
      <c r="J893" s="168" t="s">
        <v>2118</v>
      </c>
      <c r="K893" s="207"/>
      <c r="L893" s="207"/>
      <c r="M893" s="207"/>
      <c r="N893" s="207"/>
      <c r="O893" s="207"/>
      <c r="P893" s="169"/>
      <c r="Q893" s="208"/>
      <c r="R893" s="166" t="s">
        <v>54</v>
      </c>
      <c r="S893" s="165" t="s">
        <v>12120</v>
      </c>
      <c r="T893" s="165" t="s">
        <v>6461</v>
      </c>
      <c r="U893" s="185"/>
      <c r="V893" s="209">
        <v>274</v>
      </c>
      <c r="X893" s="210">
        <v>0</v>
      </c>
      <c r="AB893" s="211" t="s">
        <v>16183</v>
      </c>
    </row>
    <row r="894" spans="1:28" s="210" customFormat="1" ht="67.5">
      <c r="A894" s="165" t="s">
        <v>704</v>
      </c>
      <c r="B894" s="166" t="s">
        <v>1087</v>
      </c>
      <c r="C894" s="170" t="s">
        <v>1187</v>
      </c>
      <c r="D894" s="213"/>
      <c r="E894" s="166" t="s">
        <v>1066</v>
      </c>
      <c r="F894" s="166" t="s">
        <v>704</v>
      </c>
      <c r="G894" s="166" t="s">
        <v>12764</v>
      </c>
      <c r="H894" s="167">
        <v>0</v>
      </c>
      <c r="I894" s="168" t="s">
        <v>16186</v>
      </c>
      <c r="J894" s="168" t="s">
        <v>1601</v>
      </c>
      <c r="K894" s="207"/>
      <c r="L894" s="207"/>
      <c r="M894" s="207"/>
      <c r="N894" s="207"/>
      <c r="O894" s="207"/>
      <c r="P894" s="169"/>
      <c r="Q894" s="208"/>
      <c r="R894" s="166" t="s">
        <v>1187</v>
      </c>
      <c r="S894" s="165" t="s">
        <v>12120</v>
      </c>
      <c r="T894" s="165" t="s">
        <v>6451</v>
      </c>
      <c r="U894" s="185"/>
      <c r="V894" s="209">
        <v>287</v>
      </c>
      <c r="X894" s="210">
        <v>0</v>
      </c>
      <c r="AB894" s="211" t="s">
        <v>16187</v>
      </c>
    </row>
    <row r="895" spans="1:28" s="210" customFormat="1" ht="67.5">
      <c r="A895" s="165" t="s">
        <v>706</v>
      </c>
      <c r="B895" s="166" t="s">
        <v>1087</v>
      </c>
      <c r="C895" s="170" t="s">
        <v>14492</v>
      </c>
      <c r="D895" s="213"/>
      <c r="E895" s="166" t="s">
        <v>1058</v>
      </c>
      <c r="F895" s="166" t="s">
        <v>706</v>
      </c>
      <c r="G895" s="166" t="s">
        <v>12764</v>
      </c>
      <c r="H895" s="167">
        <v>0</v>
      </c>
      <c r="I895" s="168" t="s">
        <v>1594</v>
      </c>
      <c r="J895" s="168" t="s">
        <v>13118</v>
      </c>
      <c r="K895" s="207"/>
      <c r="L895" s="207"/>
      <c r="M895" s="207"/>
      <c r="N895" s="207"/>
      <c r="O895" s="207"/>
      <c r="P895" s="169"/>
      <c r="Q895" s="208"/>
      <c r="R895" s="166" t="s">
        <v>14492</v>
      </c>
      <c r="S895" s="165" t="s">
        <v>12054</v>
      </c>
      <c r="T895" s="165" t="s">
        <v>13019</v>
      </c>
      <c r="U895" s="185"/>
      <c r="V895" s="209">
        <v>247</v>
      </c>
      <c r="X895" s="210">
        <v>0</v>
      </c>
      <c r="AB895" s="211" t="s">
        <v>16191</v>
      </c>
    </row>
    <row r="896" spans="1:28" s="210" customFormat="1" ht="54">
      <c r="A896" s="165" t="s">
        <v>707</v>
      </c>
      <c r="B896" s="166" t="s">
        <v>1087</v>
      </c>
      <c r="C896" s="170" t="s">
        <v>2070</v>
      </c>
      <c r="D896" s="213"/>
      <c r="E896" s="166" t="s">
        <v>1066</v>
      </c>
      <c r="F896" s="166" t="s">
        <v>707</v>
      </c>
      <c r="G896" s="166" t="s">
        <v>12764</v>
      </c>
      <c r="H896" s="167">
        <v>0</v>
      </c>
      <c r="I896" s="168" t="s">
        <v>16192</v>
      </c>
      <c r="J896" s="168" t="s">
        <v>1532</v>
      </c>
      <c r="K896" s="207"/>
      <c r="L896" s="207"/>
      <c r="M896" s="207"/>
      <c r="N896" s="207"/>
      <c r="O896" s="207"/>
      <c r="P896" s="169"/>
      <c r="Q896" s="208"/>
      <c r="R896" s="166" t="s">
        <v>2070</v>
      </c>
      <c r="S896" s="165" t="s">
        <v>12120</v>
      </c>
      <c r="T896" s="165" t="s">
        <v>6466</v>
      </c>
      <c r="U896" s="185"/>
      <c r="V896" s="209">
        <v>293</v>
      </c>
      <c r="X896" s="210">
        <v>0</v>
      </c>
      <c r="AB896" s="211" t="s">
        <v>16193</v>
      </c>
    </row>
    <row r="897" spans="1:28" s="210" customFormat="1" ht="108">
      <c r="A897" s="165" t="s">
        <v>710</v>
      </c>
      <c r="B897" s="166" t="s">
        <v>1087</v>
      </c>
      <c r="C897" s="170" t="s">
        <v>2224</v>
      </c>
      <c r="D897" s="213"/>
      <c r="E897" s="166" t="s">
        <v>1053</v>
      </c>
      <c r="F897" s="166" t="s">
        <v>710</v>
      </c>
      <c r="G897" s="166" t="s">
        <v>12764</v>
      </c>
      <c r="H897" s="167">
        <v>0</v>
      </c>
      <c r="I897" s="168" t="s">
        <v>1611</v>
      </c>
      <c r="J897" s="168" t="s">
        <v>3031</v>
      </c>
      <c r="K897" s="207"/>
      <c r="L897" s="207"/>
      <c r="M897" s="207"/>
      <c r="N897" s="207"/>
      <c r="O897" s="207"/>
      <c r="P897" s="169"/>
      <c r="Q897" s="208"/>
      <c r="R897" s="166" t="s">
        <v>2224</v>
      </c>
      <c r="S897" s="165" t="s">
        <v>12026</v>
      </c>
      <c r="T897" s="165" t="s">
        <v>3030</v>
      </c>
      <c r="U897" s="185"/>
      <c r="V897" s="209">
        <v>302</v>
      </c>
      <c r="X897" s="210">
        <v>0</v>
      </c>
      <c r="AB897" s="211" t="s">
        <v>15986</v>
      </c>
    </row>
    <row r="898" spans="1:28" s="210" customFormat="1" ht="81">
      <c r="A898" s="165" t="s">
        <v>711</v>
      </c>
      <c r="B898" s="166" t="s">
        <v>1087</v>
      </c>
      <c r="C898" s="170" t="s">
        <v>782</v>
      </c>
      <c r="D898" s="213"/>
      <c r="E898" s="166" t="s">
        <v>2323</v>
      </c>
      <c r="F898" s="166" t="s">
        <v>711</v>
      </c>
      <c r="G898" s="166" t="s">
        <v>12764</v>
      </c>
      <c r="H898" s="167">
        <v>0</v>
      </c>
      <c r="I898" s="168" t="s">
        <v>1612</v>
      </c>
      <c r="J898" s="168" t="s">
        <v>1560</v>
      </c>
      <c r="K898" s="207"/>
      <c r="L898" s="207"/>
      <c r="M898" s="207"/>
      <c r="N898" s="207"/>
      <c r="O898" s="207"/>
      <c r="P898" s="169"/>
      <c r="Q898" s="208"/>
      <c r="R898" s="166" t="s">
        <v>782</v>
      </c>
      <c r="S898" s="165" t="s">
        <v>12238</v>
      </c>
      <c r="T898" s="165" t="s">
        <v>11444</v>
      </c>
      <c r="U898" s="185"/>
      <c r="V898" s="209">
        <v>303</v>
      </c>
      <c r="X898" s="210">
        <v>0</v>
      </c>
      <c r="AB898" s="211" t="s">
        <v>16197</v>
      </c>
    </row>
    <row r="899" spans="1:28" s="210" customFormat="1" ht="40.5">
      <c r="A899" s="165" t="s">
        <v>712</v>
      </c>
      <c r="B899" s="166" t="s">
        <v>1087</v>
      </c>
      <c r="C899" s="170" t="s">
        <v>2226</v>
      </c>
      <c r="D899" s="213"/>
      <c r="E899" s="166" t="s">
        <v>1056</v>
      </c>
      <c r="F899" s="166" t="s">
        <v>712</v>
      </c>
      <c r="G899" s="166" t="s">
        <v>12764</v>
      </c>
      <c r="H899" s="167">
        <v>0</v>
      </c>
      <c r="I899" s="168" t="s">
        <v>1613</v>
      </c>
      <c r="J899" s="168" t="s">
        <v>1505</v>
      </c>
      <c r="K899" s="207"/>
      <c r="L899" s="207"/>
      <c r="M899" s="207"/>
      <c r="N899" s="207"/>
      <c r="O899" s="207"/>
      <c r="P899" s="169"/>
      <c r="Q899" s="208"/>
      <c r="R899" s="166" t="s">
        <v>2226</v>
      </c>
      <c r="S899" s="165" t="s">
        <v>12049</v>
      </c>
      <c r="T899" s="165" t="s">
        <v>3660</v>
      </c>
      <c r="U899" s="185"/>
      <c r="V899" s="209">
        <v>304</v>
      </c>
      <c r="X899" s="210">
        <v>0</v>
      </c>
      <c r="AB899" s="211" t="s">
        <v>16198</v>
      </c>
    </row>
    <row r="900" spans="1:28" s="210" customFormat="1" ht="94.5">
      <c r="A900" s="165" t="s">
        <v>713</v>
      </c>
      <c r="B900" s="166" t="s">
        <v>1087</v>
      </c>
      <c r="C900" s="170" t="s">
        <v>2378</v>
      </c>
      <c r="D900" s="213"/>
      <c r="E900" s="166" t="s">
        <v>1051</v>
      </c>
      <c r="F900" s="166" t="s">
        <v>713</v>
      </c>
      <c r="G900" s="166" t="s">
        <v>12764</v>
      </c>
      <c r="H900" s="167">
        <v>0</v>
      </c>
      <c r="I900" s="168" t="s">
        <v>16200</v>
      </c>
      <c r="J900" s="168" t="s">
        <v>1614</v>
      </c>
      <c r="K900" s="207"/>
      <c r="L900" s="207"/>
      <c r="M900" s="207"/>
      <c r="N900" s="207"/>
      <c r="O900" s="207"/>
      <c r="P900" s="169"/>
      <c r="Q900" s="208"/>
      <c r="R900" s="166" t="s">
        <v>2378</v>
      </c>
      <c r="S900" s="165" t="s">
        <v>12019</v>
      </c>
      <c r="T900" s="165" t="s">
        <v>2705</v>
      </c>
      <c r="U900" s="185"/>
      <c r="V900" s="209">
        <v>306</v>
      </c>
      <c r="X900" s="210">
        <v>0</v>
      </c>
      <c r="AB900" s="211" t="s">
        <v>16201</v>
      </c>
    </row>
    <row r="901" spans="1:28" s="210" customFormat="1" ht="40.5">
      <c r="A901" s="165" t="s">
        <v>714</v>
      </c>
      <c r="B901" s="166" t="s">
        <v>1087</v>
      </c>
      <c r="C901" s="170" t="s">
        <v>12466</v>
      </c>
      <c r="D901" s="213"/>
      <c r="E901" s="166" t="s">
        <v>1066</v>
      </c>
      <c r="F901" s="166" t="s">
        <v>714</v>
      </c>
      <c r="G901" s="166" t="s">
        <v>12764</v>
      </c>
      <c r="H901" s="167">
        <v>0</v>
      </c>
      <c r="I901" s="168" t="s">
        <v>12477</v>
      </c>
      <c r="J901" s="168" t="s">
        <v>6453</v>
      </c>
      <c r="K901" s="207"/>
      <c r="L901" s="207"/>
      <c r="M901" s="207"/>
      <c r="N901" s="207"/>
      <c r="O901" s="207"/>
      <c r="P901" s="169"/>
      <c r="Q901" s="208"/>
      <c r="R901" s="166" t="s">
        <v>12466</v>
      </c>
      <c r="S901" s="165" t="s">
        <v>12120</v>
      </c>
      <c r="T901" s="165" t="s">
        <v>6452</v>
      </c>
      <c r="U901" s="185"/>
      <c r="V901" s="209">
        <v>310</v>
      </c>
      <c r="X901" s="210">
        <v>0</v>
      </c>
      <c r="AB901" s="211" t="s">
        <v>16204</v>
      </c>
    </row>
    <row r="902" spans="1:28" s="210" customFormat="1" ht="54">
      <c r="A902" s="165" t="s">
        <v>715</v>
      </c>
      <c r="B902" s="166" t="s">
        <v>1087</v>
      </c>
      <c r="C902" s="170" t="s">
        <v>2072</v>
      </c>
      <c r="D902" s="213"/>
      <c r="E902" s="166" t="s">
        <v>1066</v>
      </c>
      <c r="F902" s="166" t="s">
        <v>715</v>
      </c>
      <c r="G902" s="166" t="s">
        <v>12764</v>
      </c>
      <c r="H902" s="167">
        <v>0</v>
      </c>
      <c r="I902" s="168" t="s">
        <v>1619</v>
      </c>
      <c r="J902" s="168" t="s">
        <v>1601</v>
      </c>
      <c r="K902" s="207"/>
      <c r="L902" s="207"/>
      <c r="M902" s="207"/>
      <c r="N902" s="207"/>
      <c r="O902" s="207"/>
      <c r="P902" s="169"/>
      <c r="Q902" s="208"/>
      <c r="R902" s="166" t="s">
        <v>2072</v>
      </c>
      <c r="S902" s="165" t="s">
        <v>12120</v>
      </c>
      <c r="T902" s="165" t="s">
        <v>6451</v>
      </c>
      <c r="U902" s="185"/>
      <c r="V902" s="209">
        <v>316</v>
      </c>
      <c r="X902" s="210">
        <v>0</v>
      </c>
      <c r="AB902" s="211" t="s">
        <v>16205</v>
      </c>
    </row>
    <row r="903" spans="1:28" s="210" customFormat="1" ht="121.5">
      <c r="A903" s="165" t="s">
        <v>717</v>
      </c>
      <c r="B903" s="166" t="s">
        <v>1087</v>
      </c>
      <c r="C903" s="170" t="s">
        <v>1279</v>
      </c>
      <c r="D903" s="213"/>
      <c r="E903" s="166" t="s">
        <v>1058</v>
      </c>
      <c r="F903" s="166" t="s">
        <v>717</v>
      </c>
      <c r="G903" s="166" t="s">
        <v>12764</v>
      </c>
      <c r="H903" s="167">
        <v>0</v>
      </c>
      <c r="I903" s="168" t="s">
        <v>1620</v>
      </c>
      <c r="J903" s="168" t="s">
        <v>13119</v>
      </c>
      <c r="K903" s="207"/>
      <c r="L903" s="207"/>
      <c r="M903" s="207"/>
      <c r="N903" s="207"/>
      <c r="O903" s="207"/>
      <c r="P903" s="169"/>
      <c r="Q903" s="208"/>
      <c r="R903" s="166" t="s">
        <v>1279</v>
      </c>
      <c r="S903" s="165" t="s">
        <v>12054</v>
      </c>
      <c r="T903" s="165" t="s">
        <v>13020</v>
      </c>
      <c r="U903" s="185"/>
      <c r="V903" s="209">
        <v>326</v>
      </c>
      <c r="X903" s="210">
        <v>0</v>
      </c>
      <c r="AB903" s="211" t="s">
        <v>16206</v>
      </c>
    </row>
    <row r="904" spans="1:28" s="210" customFormat="1" ht="94.5">
      <c r="A904" s="165" t="s">
        <v>718</v>
      </c>
      <c r="B904" s="166" t="s">
        <v>1087</v>
      </c>
      <c r="C904" s="170" t="s">
        <v>2386</v>
      </c>
      <c r="D904" s="213"/>
      <c r="E904" s="166" t="s">
        <v>1058</v>
      </c>
      <c r="F904" s="166" t="s">
        <v>718</v>
      </c>
      <c r="G904" s="166" t="s">
        <v>12764</v>
      </c>
      <c r="H904" s="167">
        <v>0</v>
      </c>
      <c r="I904" s="168" t="s">
        <v>16207</v>
      </c>
      <c r="J904" s="168" t="s">
        <v>13116</v>
      </c>
      <c r="K904" s="207"/>
      <c r="L904" s="207"/>
      <c r="M904" s="207"/>
      <c r="N904" s="207"/>
      <c r="O904" s="207"/>
      <c r="P904" s="169"/>
      <c r="Q904" s="208"/>
      <c r="R904" s="166" t="s">
        <v>2386</v>
      </c>
      <c r="S904" s="165" t="s">
        <v>12054</v>
      </c>
      <c r="T904" s="165" t="s">
        <v>13017</v>
      </c>
      <c r="U904" s="185"/>
      <c r="V904" s="209">
        <v>95</v>
      </c>
      <c r="X904" s="210">
        <v>0</v>
      </c>
      <c r="AB904" s="211" t="s">
        <v>16208</v>
      </c>
    </row>
    <row r="905" spans="1:28" s="210" customFormat="1" ht="27">
      <c r="A905" s="165" t="s">
        <v>2214</v>
      </c>
      <c r="B905" s="166" t="s">
        <v>1087</v>
      </c>
      <c r="C905" s="170" t="s">
        <v>2213</v>
      </c>
      <c r="D905" s="213"/>
      <c r="E905" s="166" t="s">
        <v>12996</v>
      </c>
      <c r="F905" s="166" t="s">
        <v>2214</v>
      </c>
      <c r="G905" s="166" t="s">
        <v>12764</v>
      </c>
      <c r="H905" s="167">
        <v>0</v>
      </c>
      <c r="I905" s="168" t="s">
        <v>2215</v>
      </c>
      <c r="J905" s="168" t="s">
        <v>4026</v>
      </c>
      <c r="K905" s="207"/>
      <c r="L905" s="207"/>
      <c r="M905" s="207"/>
      <c r="N905" s="207"/>
      <c r="O905" s="207"/>
      <c r="P905" s="169"/>
      <c r="Q905" s="208"/>
      <c r="R905" s="166" t="s">
        <v>2213</v>
      </c>
      <c r="S905" s="165" t="s">
        <v>12062</v>
      </c>
      <c r="T905" s="165" t="s">
        <v>4025</v>
      </c>
      <c r="U905" s="185"/>
      <c r="V905" s="209">
        <v>233</v>
      </c>
      <c r="X905" s="210">
        <v>0</v>
      </c>
      <c r="AB905" s="211" t="s">
        <v>16210</v>
      </c>
    </row>
    <row r="906" spans="1:28" s="210" customFormat="1" ht="54">
      <c r="A906" s="165" t="s">
        <v>1344</v>
      </c>
      <c r="B906" s="166" t="s">
        <v>1087</v>
      </c>
      <c r="C906" s="170" t="s">
        <v>2077</v>
      </c>
      <c r="D906" s="213"/>
      <c r="E906" s="166" t="s">
        <v>1064</v>
      </c>
      <c r="F906" s="166" t="s">
        <v>1344</v>
      </c>
      <c r="G906" s="166" t="s">
        <v>12764</v>
      </c>
      <c r="H906" s="167">
        <v>0</v>
      </c>
      <c r="I906" s="168" t="s">
        <v>1624</v>
      </c>
      <c r="J906" s="168" t="s">
        <v>14936</v>
      </c>
      <c r="K906" s="207"/>
      <c r="L906" s="207"/>
      <c r="M906" s="207"/>
      <c r="N906" s="207"/>
      <c r="O906" s="207"/>
      <c r="P906" s="169"/>
      <c r="Q906" s="208"/>
      <c r="R906" s="166" t="s">
        <v>2077</v>
      </c>
      <c r="S906" s="165" t="s">
        <v>12111</v>
      </c>
      <c r="T906" s="165" t="s">
        <v>6001</v>
      </c>
      <c r="U906" s="185"/>
      <c r="V906" s="209">
        <v>193</v>
      </c>
      <c r="X906" s="210">
        <v>0</v>
      </c>
      <c r="AB906" s="211" t="s">
        <v>16235</v>
      </c>
    </row>
    <row r="907" spans="1:28" s="210" customFormat="1" ht="67.5">
      <c r="A907" s="165" t="s">
        <v>1342</v>
      </c>
      <c r="B907" s="166" t="s">
        <v>1087</v>
      </c>
      <c r="C907" s="170" t="s">
        <v>12257</v>
      </c>
      <c r="D907" s="213"/>
      <c r="E907" s="166" t="s">
        <v>842</v>
      </c>
      <c r="F907" s="166" t="s">
        <v>1342</v>
      </c>
      <c r="G907" s="166" t="s">
        <v>12764</v>
      </c>
      <c r="H907" s="167">
        <v>0</v>
      </c>
      <c r="I907" s="168" t="s">
        <v>1626</v>
      </c>
      <c r="J907" s="168" t="s">
        <v>9073</v>
      </c>
      <c r="K907" s="207"/>
      <c r="L907" s="207"/>
      <c r="M907" s="207"/>
      <c r="N907" s="207"/>
      <c r="O907" s="207"/>
      <c r="P907" s="169"/>
      <c r="Q907" s="208"/>
      <c r="R907" s="166" t="s">
        <v>12257</v>
      </c>
      <c r="S907" s="165" t="s">
        <v>12184</v>
      </c>
      <c r="T907" s="165" t="s">
        <v>13063</v>
      </c>
      <c r="U907" s="185"/>
      <c r="V907" s="209">
        <v>144</v>
      </c>
      <c r="X907" s="210">
        <v>0</v>
      </c>
      <c r="AB907" s="211" t="s">
        <v>16236</v>
      </c>
    </row>
    <row r="908" spans="1:28" s="210" customFormat="1" ht="27">
      <c r="A908" s="165" t="s">
        <v>1637</v>
      </c>
      <c r="B908" s="166" t="s">
        <v>1087</v>
      </c>
      <c r="C908" s="170" t="s">
        <v>2121</v>
      </c>
      <c r="D908" s="213"/>
      <c r="E908" s="166" t="s">
        <v>1065</v>
      </c>
      <c r="F908" s="166" t="s">
        <v>1637</v>
      </c>
      <c r="G908" s="166" t="s">
        <v>12764</v>
      </c>
      <c r="H908" s="167">
        <v>0</v>
      </c>
      <c r="I908" s="168" t="s">
        <v>1638</v>
      </c>
      <c r="J908" s="168" t="s">
        <v>6296</v>
      </c>
      <c r="K908" s="207"/>
      <c r="L908" s="207"/>
      <c r="M908" s="207"/>
      <c r="N908" s="207"/>
      <c r="O908" s="207"/>
      <c r="P908" s="169"/>
      <c r="Q908" s="208"/>
      <c r="R908" s="166" t="s">
        <v>2121</v>
      </c>
      <c r="S908" s="165" t="s">
        <v>12116</v>
      </c>
      <c r="T908" s="165" t="s">
        <v>6295</v>
      </c>
      <c r="U908" s="185"/>
      <c r="V908" s="209">
        <v>278</v>
      </c>
      <c r="X908" s="210">
        <v>0</v>
      </c>
      <c r="AB908" s="211" t="s">
        <v>16270</v>
      </c>
    </row>
    <row r="909" spans="1:28" s="210" customFormat="1" ht="54">
      <c r="A909" s="165" t="s">
        <v>2212</v>
      </c>
      <c r="B909" s="166" t="s">
        <v>1087</v>
      </c>
      <c r="C909" s="170" t="s">
        <v>13279</v>
      </c>
      <c r="D909" s="213"/>
      <c r="E909" s="166" t="s">
        <v>1074</v>
      </c>
      <c r="F909" s="166" t="s">
        <v>2212</v>
      </c>
      <c r="G909" s="166" t="s">
        <v>12764</v>
      </c>
      <c r="H909" s="167">
        <v>0</v>
      </c>
      <c r="I909" s="168" t="s">
        <v>2241</v>
      </c>
      <c r="J909" s="168" t="s">
        <v>8529</v>
      </c>
      <c r="K909" s="207"/>
      <c r="L909" s="207"/>
      <c r="M909" s="207"/>
      <c r="N909" s="207"/>
      <c r="O909" s="207"/>
      <c r="P909" s="169"/>
      <c r="Q909" s="208"/>
      <c r="R909" s="166" t="s">
        <v>13279</v>
      </c>
      <c r="S909" s="165" t="s">
        <v>12172</v>
      </c>
      <c r="T909" s="165" t="s">
        <v>8528</v>
      </c>
      <c r="U909" s="185"/>
      <c r="V909" s="209">
        <v>228</v>
      </c>
      <c r="X909" s="210">
        <v>0</v>
      </c>
      <c r="AB909" s="211" t="s">
        <v>16271</v>
      </c>
    </row>
    <row r="910" spans="1:28" s="210" customFormat="1" ht="40.5">
      <c r="A910" s="165" t="s">
        <v>1639</v>
      </c>
      <c r="B910" s="166" t="s">
        <v>1087</v>
      </c>
      <c r="C910" s="170" t="s">
        <v>2199</v>
      </c>
      <c r="D910" s="213"/>
      <c r="E910" s="166" t="s">
        <v>1069</v>
      </c>
      <c r="F910" s="166" t="s">
        <v>1639</v>
      </c>
      <c r="G910" s="166" t="s">
        <v>12764</v>
      </c>
      <c r="H910" s="167">
        <v>0</v>
      </c>
      <c r="I910" s="168" t="s">
        <v>15163</v>
      </c>
      <c r="J910" s="168" t="s">
        <v>12422</v>
      </c>
      <c r="K910" s="207"/>
      <c r="L910" s="207"/>
      <c r="M910" s="207"/>
      <c r="N910" s="207"/>
      <c r="O910" s="207"/>
      <c r="P910" s="169"/>
      <c r="Q910" s="208"/>
      <c r="R910" s="166" t="s">
        <v>2199</v>
      </c>
      <c r="S910" s="165" t="s">
        <v>12128</v>
      </c>
      <c r="T910" s="165" t="s">
        <v>6830</v>
      </c>
      <c r="U910" s="185"/>
      <c r="V910" s="209">
        <v>150</v>
      </c>
      <c r="X910" s="210">
        <v>0</v>
      </c>
      <c r="AB910" s="211" t="s">
        <v>16279</v>
      </c>
    </row>
    <row r="911" spans="1:28" s="210" customFormat="1" ht="40.5">
      <c r="A911" s="165" t="s">
        <v>2221</v>
      </c>
      <c r="B911" s="166" t="s">
        <v>1087</v>
      </c>
      <c r="C911" s="170" t="s">
        <v>2220</v>
      </c>
      <c r="D911" s="213"/>
      <c r="E911" s="166" t="s">
        <v>1067</v>
      </c>
      <c r="F911" s="166" t="s">
        <v>2221</v>
      </c>
      <c r="G911" s="166" t="s">
        <v>12764</v>
      </c>
      <c r="H911" s="167">
        <v>0</v>
      </c>
      <c r="I911" s="168" t="s">
        <v>2222</v>
      </c>
      <c r="J911" s="168" t="s">
        <v>2223</v>
      </c>
      <c r="K911" s="207"/>
      <c r="L911" s="207"/>
      <c r="M911" s="207"/>
      <c r="N911" s="207"/>
      <c r="O911" s="207"/>
      <c r="P911" s="169"/>
      <c r="Q911" s="208"/>
      <c r="R911" s="166" t="s">
        <v>2220</v>
      </c>
      <c r="S911" s="165" t="s">
        <v>12131</v>
      </c>
      <c r="T911" s="165" t="s">
        <v>16281</v>
      </c>
      <c r="U911" s="185"/>
      <c r="V911" s="209">
        <v>297</v>
      </c>
      <c r="X911" s="210">
        <v>0</v>
      </c>
      <c r="AB911" s="211" t="s">
        <v>16282</v>
      </c>
    </row>
    <row r="912" spans="1:28" s="210" customFormat="1" ht="67.5">
      <c r="A912" s="165" t="s">
        <v>2325</v>
      </c>
      <c r="B912" s="166" t="s">
        <v>1087</v>
      </c>
      <c r="C912" s="170" t="s">
        <v>2324</v>
      </c>
      <c r="D912" s="213"/>
      <c r="E912" s="166" t="s">
        <v>2323</v>
      </c>
      <c r="F912" s="166" t="s">
        <v>2325</v>
      </c>
      <c r="G912" s="166" t="s">
        <v>12764</v>
      </c>
      <c r="H912" s="167">
        <v>0</v>
      </c>
      <c r="I912" s="168" t="s">
        <v>2326</v>
      </c>
      <c r="J912" s="168" t="s">
        <v>1660</v>
      </c>
      <c r="K912" s="207"/>
      <c r="L912" s="207"/>
      <c r="M912" s="207"/>
      <c r="N912" s="207"/>
      <c r="O912" s="207"/>
      <c r="P912" s="169"/>
      <c r="Q912" s="208"/>
      <c r="R912" s="166" t="s">
        <v>2324</v>
      </c>
      <c r="S912" s="165" t="s">
        <v>12238</v>
      </c>
      <c r="T912" s="165" t="s">
        <v>11494</v>
      </c>
      <c r="U912" s="185"/>
      <c r="V912" s="209">
        <v>7</v>
      </c>
      <c r="X912" s="210">
        <v>0</v>
      </c>
      <c r="AB912" s="211" t="s">
        <v>16288</v>
      </c>
    </row>
    <row r="913" spans="1:28" s="210" customFormat="1" ht="27">
      <c r="A913" s="165" t="s">
        <v>2393</v>
      </c>
      <c r="B913" s="166" t="s">
        <v>1087</v>
      </c>
      <c r="C913" s="170" t="s">
        <v>2392</v>
      </c>
      <c r="D913" s="213"/>
      <c r="E913" s="166" t="s">
        <v>1065</v>
      </c>
      <c r="F913" s="166" t="s">
        <v>2393</v>
      </c>
      <c r="G913" s="166" t="s">
        <v>12764</v>
      </c>
      <c r="H913" s="167">
        <v>0</v>
      </c>
      <c r="I913" s="168" t="s">
        <v>1522</v>
      </c>
      <c r="J913" s="168" t="s">
        <v>6296</v>
      </c>
      <c r="K913" s="207"/>
      <c r="L913" s="207"/>
      <c r="M913" s="207"/>
      <c r="N913" s="207"/>
      <c r="O913" s="207"/>
      <c r="P913" s="169"/>
      <c r="Q913" s="208"/>
      <c r="R913" s="166" t="s">
        <v>2392</v>
      </c>
      <c r="S913" s="165" t="s">
        <v>12116</v>
      </c>
      <c r="T913" s="165" t="s">
        <v>6295</v>
      </c>
      <c r="U913" s="185"/>
      <c r="V913" s="209">
        <v>125</v>
      </c>
      <c r="X913" s="210">
        <v>0</v>
      </c>
      <c r="AB913" s="211" t="s">
        <v>16295</v>
      </c>
    </row>
    <row r="914" spans="1:28" s="210" customFormat="1" ht="67.5">
      <c r="A914" s="165" t="s">
        <v>2110</v>
      </c>
      <c r="B914" s="166" t="s">
        <v>1087</v>
      </c>
      <c r="C914" s="170" t="s">
        <v>2108</v>
      </c>
      <c r="D914" s="213"/>
      <c r="E914" s="166" t="s">
        <v>1059</v>
      </c>
      <c r="F914" s="166" t="s">
        <v>2110</v>
      </c>
      <c r="G914" s="166" t="s">
        <v>12764</v>
      </c>
      <c r="H914" s="167">
        <v>0</v>
      </c>
      <c r="I914" s="168" t="s">
        <v>1498</v>
      </c>
      <c r="J914" s="168" t="s">
        <v>1499</v>
      </c>
      <c r="K914" s="207"/>
      <c r="L914" s="207"/>
      <c r="M914" s="207"/>
      <c r="N914" s="207"/>
      <c r="O914" s="207"/>
      <c r="P914" s="169"/>
      <c r="Q914" s="208"/>
      <c r="R914" s="166" t="s">
        <v>2108</v>
      </c>
      <c r="S914" s="165" t="s">
        <v>12063</v>
      </c>
      <c r="T914" s="165" t="s">
        <v>4109</v>
      </c>
      <c r="U914" s="185"/>
      <c r="V914" s="209">
        <v>307</v>
      </c>
      <c r="X914" s="210">
        <v>0</v>
      </c>
      <c r="AB914" s="211" t="s">
        <v>16297</v>
      </c>
    </row>
    <row r="915" spans="1:28" s="210" customFormat="1" ht="135">
      <c r="A915" s="165" t="s">
        <v>2111</v>
      </c>
      <c r="B915" s="166" t="s">
        <v>1087</v>
      </c>
      <c r="C915" s="170" t="s">
        <v>11986</v>
      </c>
      <c r="D915" s="213"/>
      <c r="E915" s="166" t="s">
        <v>1052</v>
      </c>
      <c r="F915" s="166" t="s">
        <v>2111</v>
      </c>
      <c r="G915" s="166" t="s">
        <v>12764</v>
      </c>
      <c r="H915" s="167">
        <v>0</v>
      </c>
      <c r="I915" s="168" t="s">
        <v>2112</v>
      </c>
      <c r="J915" s="168" t="s">
        <v>2687</v>
      </c>
      <c r="K915" s="207"/>
      <c r="L915" s="207"/>
      <c r="M915" s="207"/>
      <c r="N915" s="207"/>
      <c r="O915" s="207"/>
      <c r="P915" s="169"/>
      <c r="Q915" s="208"/>
      <c r="R915" s="166" t="s">
        <v>11986</v>
      </c>
      <c r="S915" s="165" t="s">
        <v>12018</v>
      </c>
      <c r="T915" s="165" t="s">
        <v>2686</v>
      </c>
      <c r="U915" s="185"/>
      <c r="V915" s="209">
        <v>205</v>
      </c>
      <c r="X915" s="210">
        <v>0</v>
      </c>
      <c r="AB915" s="211" t="s">
        <v>15993</v>
      </c>
    </row>
    <row r="916" spans="1:28" s="210" customFormat="1" ht="40.5">
      <c r="A916" s="165" t="s">
        <v>2189</v>
      </c>
      <c r="B916" s="166" t="s">
        <v>1087</v>
      </c>
      <c r="C916" s="170" t="s">
        <v>2188</v>
      </c>
      <c r="D916" s="213"/>
      <c r="E916" s="166" t="s">
        <v>1064</v>
      </c>
      <c r="F916" s="166" t="s">
        <v>2189</v>
      </c>
      <c r="G916" s="166" t="s">
        <v>12764</v>
      </c>
      <c r="H916" s="167">
        <v>0</v>
      </c>
      <c r="I916" s="168" t="s">
        <v>2238</v>
      </c>
      <c r="J916" s="168" t="s">
        <v>14938</v>
      </c>
      <c r="K916" s="207"/>
      <c r="L916" s="207"/>
      <c r="M916" s="207"/>
      <c r="N916" s="207"/>
      <c r="O916" s="207"/>
      <c r="P916" s="169"/>
      <c r="Q916" s="208"/>
      <c r="R916" s="166" t="s">
        <v>2188</v>
      </c>
      <c r="S916" s="165" t="s">
        <v>12111</v>
      </c>
      <c r="T916" s="165" t="s">
        <v>6013</v>
      </c>
      <c r="U916" s="185"/>
      <c r="V916" s="209">
        <v>41</v>
      </c>
      <c r="X916" s="210">
        <v>0</v>
      </c>
      <c r="AB916" s="211" t="s">
        <v>16319</v>
      </c>
    </row>
    <row r="917" spans="1:28" s="210" customFormat="1" ht="54">
      <c r="A917" s="165" t="s">
        <v>2342</v>
      </c>
      <c r="B917" s="166" t="s">
        <v>1087</v>
      </c>
      <c r="C917" s="170" t="s">
        <v>12465</v>
      </c>
      <c r="D917" s="213"/>
      <c r="E917" s="166" t="s">
        <v>1069</v>
      </c>
      <c r="F917" s="166" t="s">
        <v>2342</v>
      </c>
      <c r="G917" s="166" t="s">
        <v>12764</v>
      </c>
      <c r="H917" s="167">
        <v>0</v>
      </c>
      <c r="I917" s="168" t="s">
        <v>12476</v>
      </c>
      <c r="J917" s="168" t="s">
        <v>12419</v>
      </c>
      <c r="K917" s="207"/>
      <c r="L917" s="207"/>
      <c r="M917" s="207"/>
      <c r="N917" s="207"/>
      <c r="O917" s="207"/>
      <c r="P917" s="169"/>
      <c r="Q917" s="208"/>
      <c r="R917" s="166" t="s">
        <v>12465</v>
      </c>
      <c r="S917" s="165" t="s">
        <v>12128</v>
      </c>
      <c r="T917" s="165" t="s">
        <v>6828</v>
      </c>
      <c r="U917" s="185"/>
      <c r="V917" s="209">
        <v>275</v>
      </c>
      <c r="X917" s="210">
        <v>0</v>
      </c>
      <c r="AB917" s="211" t="s">
        <v>16324</v>
      </c>
    </row>
    <row r="918" spans="1:28" s="210" customFormat="1" ht="81">
      <c r="A918" s="165" t="s">
        <v>2404</v>
      </c>
      <c r="B918" s="166" t="s">
        <v>1087</v>
      </c>
      <c r="C918" s="170" t="s">
        <v>2403</v>
      </c>
      <c r="D918" s="213"/>
      <c r="E918" s="166" t="s">
        <v>1057</v>
      </c>
      <c r="F918" s="166" t="s">
        <v>2404</v>
      </c>
      <c r="G918" s="166" t="s">
        <v>12764</v>
      </c>
      <c r="H918" s="167">
        <v>0</v>
      </c>
      <c r="I918" s="168" t="s">
        <v>2405</v>
      </c>
      <c r="J918" s="168" t="s">
        <v>2406</v>
      </c>
      <c r="K918" s="207"/>
      <c r="L918" s="207"/>
      <c r="M918" s="207"/>
      <c r="N918" s="207"/>
      <c r="O918" s="207"/>
      <c r="P918" s="169"/>
      <c r="Q918" s="208"/>
      <c r="R918" s="166" t="s">
        <v>2403</v>
      </c>
      <c r="S918" s="165" t="s">
        <v>12052</v>
      </c>
      <c r="T918" s="165" t="s">
        <v>3742</v>
      </c>
      <c r="U918" s="185"/>
      <c r="V918" s="209">
        <v>217</v>
      </c>
      <c r="X918" s="210">
        <v>0</v>
      </c>
      <c r="AB918" s="211" t="s">
        <v>16325</v>
      </c>
    </row>
    <row r="919" spans="1:28" s="210" customFormat="1" ht="54">
      <c r="A919" s="165" t="s">
        <v>12462</v>
      </c>
      <c r="B919" s="166" t="s">
        <v>1087</v>
      </c>
      <c r="C919" s="170" t="s">
        <v>12461</v>
      </c>
      <c r="D919" s="213"/>
      <c r="E919" s="166" t="s">
        <v>1069</v>
      </c>
      <c r="F919" s="166" t="s">
        <v>12462</v>
      </c>
      <c r="G919" s="166" t="s">
        <v>12764</v>
      </c>
      <c r="H919" s="167">
        <v>0</v>
      </c>
      <c r="I919" s="168" t="s">
        <v>12475</v>
      </c>
      <c r="J919" s="168" t="s">
        <v>12416</v>
      </c>
      <c r="K919" s="207"/>
      <c r="L919" s="207"/>
      <c r="M919" s="207"/>
      <c r="N919" s="207"/>
      <c r="O919" s="207"/>
      <c r="P919" s="169"/>
      <c r="Q919" s="208"/>
      <c r="R919" s="166" t="s">
        <v>12461</v>
      </c>
      <c r="S919" s="165" t="s">
        <v>12128</v>
      </c>
      <c r="T919" s="165" t="s">
        <v>6840</v>
      </c>
      <c r="U919" s="185"/>
      <c r="V919" s="209">
        <v>200</v>
      </c>
      <c r="X919" s="210">
        <v>0</v>
      </c>
      <c r="AB919" s="211" t="s">
        <v>16331</v>
      </c>
    </row>
    <row r="920" spans="1:28" s="210" customFormat="1" ht="94.5">
      <c r="A920" s="165" t="s">
        <v>13342</v>
      </c>
      <c r="B920" s="166" t="s">
        <v>1087</v>
      </c>
      <c r="C920" s="170" t="s">
        <v>13322</v>
      </c>
      <c r="D920" s="213"/>
      <c r="E920" s="166" t="s">
        <v>1066</v>
      </c>
      <c r="F920" s="166" t="s">
        <v>13342</v>
      </c>
      <c r="G920" s="166" t="s">
        <v>12764</v>
      </c>
      <c r="H920" s="167">
        <v>0</v>
      </c>
      <c r="I920" s="168" t="s">
        <v>13356</v>
      </c>
      <c r="J920" s="168" t="s">
        <v>1527</v>
      </c>
      <c r="K920" s="207"/>
      <c r="L920" s="207"/>
      <c r="M920" s="207"/>
      <c r="N920" s="207"/>
      <c r="O920" s="207"/>
      <c r="P920" s="169"/>
      <c r="Q920" s="208"/>
      <c r="R920" s="166" t="s">
        <v>13322</v>
      </c>
      <c r="S920" s="165" t="s">
        <v>12120</v>
      </c>
      <c r="T920" s="165" t="s">
        <v>6503</v>
      </c>
      <c r="U920" s="185"/>
      <c r="V920" s="209">
        <v>74</v>
      </c>
      <c r="X920" s="210">
        <v>0</v>
      </c>
      <c r="AB920" s="211" t="s">
        <v>16348</v>
      </c>
    </row>
    <row r="921" spans="1:28" s="210" customFormat="1" ht="94.5">
      <c r="A921" s="165" t="s">
        <v>13343</v>
      </c>
      <c r="B921" s="166" t="s">
        <v>1087</v>
      </c>
      <c r="C921" s="170" t="s">
        <v>13323</v>
      </c>
      <c r="D921" s="213"/>
      <c r="E921" s="166" t="s">
        <v>1066</v>
      </c>
      <c r="F921" s="166" t="s">
        <v>13343</v>
      </c>
      <c r="G921" s="166" t="s">
        <v>12764</v>
      </c>
      <c r="H921" s="167">
        <v>0</v>
      </c>
      <c r="I921" s="168" t="s">
        <v>6513</v>
      </c>
      <c r="J921" s="168" t="s">
        <v>6513</v>
      </c>
      <c r="K921" s="207"/>
      <c r="L921" s="207"/>
      <c r="M921" s="207"/>
      <c r="N921" s="207"/>
      <c r="O921" s="207"/>
      <c r="P921" s="169"/>
      <c r="Q921" s="208"/>
      <c r="R921" s="166" t="s">
        <v>13323</v>
      </c>
      <c r="S921" s="165" t="s">
        <v>12120</v>
      </c>
      <c r="T921" s="165" t="s">
        <v>6512</v>
      </c>
      <c r="U921" s="185"/>
      <c r="V921" s="209">
        <v>75</v>
      </c>
      <c r="X921" s="210">
        <v>0</v>
      </c>
      <c r="AB921" s="211" t="s">
        <v>16349</v>
      </c>
    </row>
    <row r="922" spans="1:28" s="210" customFormat="1" ht="81">
      <c r="A922" s="165" t="s">
        <v>14509</v>
      </c>
      <c r="B922" s="166" t="s">
        <v>1087</v>
      </c>
      <c r="C922" s="170" t="s">
        <v>14508</v>
      </c>
      <c r="D922" s="213"/>
      <c r="E922" s="166" t="s">
        <v>853</v>
      </c>
      <c r="F922" s="166" t="s">
        <v>14509</v>
      </c>
      <c r="G922" s="166" t="s">
        <v>12764</v>
      </c>
      <c r="H922" s="167">
        <v>0</v>
      </c>
      <c r="I922" s="168" t="s">
        <v>14854</v>
      </c>
      <c r="J922" s="168" t="s">
        <v>1584</v>
      </c>
      <c r="K922" s="207"/>
      <c r="L922" s="207"/>
      <c r="M922" s="207"/>
      <c r="N922" s="207"/>
      <c r="O922" s="207"/>
      <c r="P922" s="169"/>
      <c r="Q922" s="208"/>
      <c r="R922" s="166" t="s">
        <v>14508</v>
      </c>
      <c r="S922" s="165" t="s">
        <v>12252</v>
      </c>
      <c r="T922" s="165" t="s">
        <v>14836</v>
      </c>
      <c r="U922" s="185"/>
      <c r="V922" s="209">
        <v>173</v>
      </c>
      <c r="X922" s="210">
        <v>0</v>
      </c>
      <c r="AB922" s="211" t="s">
        <v>16368</v>
      </c>
    </row>
    <row r="923" spans="1:28" s="210" customFormat="1" ht="67.5">
      <c r="A923" s="165" t="s">
        <v>14852</v>
      </c>
      <c r="B923" s="166" t="s">
        <v>1087</v>
      </c>
      <c r="C923" s="170" t="s">
        <v>14851</v>
      </c>
      <c r="D923" s="213"/>
      <c r="E923" s="166" t="s">
        <v>12522</v>
      </c>
      <c r="F923" s="166" t="s">
        <v>14852</v>
      </c>
      <c r="G923" s="166" t="s">
        <v>12764</v>
      </c>
      <c r="H923" s="167">
        <v>0</v>
      </c>
      <c r="I923" s="168" t="s">
        <v>14853</v>
      </c>
      <c r="J923" s="168" t="s">
        <v>3832</v>
      </c>
      <c r="K923" s="207"/>
      <c r="L923" s="207"/>
      <c r="M923" s="207"/>
      <c r="N923" s="207"/>
      <c r="O923" s="207"/>
      <c r="P923" s="169"/>
      <c r="Q923" s="208"/>
      <c r="R923" s="166" t="s">
        <v>14851</v>
      </c>
      <c r="S923" s="165" t="s">
        <v>12055</v>
      </c>
      <c r="T923" s="165" t="s">
        <v>3831</v>
      </c>
      <c r="U923" s="185"/>
      <c r="V923" s="209">
        <v>92</v>
      </c>
      <c r="X923" s="210">
        <v>0</v>
      </c>
      <c r="AB923" s="211" t="s">
        <v>16377</v>
      </c>
    </row>
    <row r="924" spans="1:28" s="210" customFormat="1" ht="54">
      <c r="A924" s="165" t="s">
        <v>14890</v>
      </c>
      <c r="B924" s="166" t="s">
        <v>1087</v>
      </c>
      <c r="C924" s="170" t="s">
        <v>14889</v>
      </c>
      <c r="D924" s="213"/>
      <c r="E924" s="166" t="s">
        <v>1054</v>
      </c>
      <c r="F924" s="166" t="s">
        <v>14890</v>
      </c>
      <c r="G924" s="166" t="s">
        <v>12764</v>
      </c>
      <c r="H924" s="167">
        <v>0</v>
      </c>
      <c r="I924" s="168" t="s">
        <v>14922</v>
      </c>
      <c r="J924" s="168" t="s">
        <v>1648</v>
      </c>
      <c r="K924" s="207"/>
      <c r="L924" s="207"/>
      <c r="M924" s="207"/>
      <c r="N924" s="207"/>
      <c r="O924" s="207"/>
      <c r="P924" s="169"/>
      <c r="Q924" s="208"/>
      <c r="R924" s="166" t="s">
        <v>14889</v>
      </c>
      <c r="S924" s="165" t="s">
        <v>12037</v>
      </c>
      <c r="T924" s="165" t="s">
        <v>3305</v>
      </c>
      <c r="U924" s="185"/>
      <c r="V924" s="209">
        <v>60</v>
      </c>
      <c r="X924" s="210">
        <v>0</v>
      </c>
      <c r="AB924" s="211" t="s">
        <v>16391</v>
      </c>
    </row>
    <row r="925" spans="1:28" s="210" customFormat="1" ht="121.5">
      <c r="A925" s="165" t="s">
        <v>15227</v>
      </c>
      <c r="B925" s="166" t="s">
        <v>1087</v>
      </c>
      <c r="C925" s="170" t="s">
        <v>15226</v>
      </c>
      <c r="D925" s="213"/>
      <c r="E925" s="166" t="s">
        <v>1064</v>
      </c>
      <c r="F925" s="166" t="s">
        <v>15227</v>
      </c>
      <c r="G925" s="166" t="s">
        <v>12764</v>
      </c>
      <c r="H925" s="167">
        <v>0</v>
      </c>
      <c r="I925" s="168" t="s">
        <v>15260</v>
      </c>
      <c r="J925" s="168" t="s">
        <v>14943</v>
      </c>
      <c r="K925" s="207"/>
      <c r="L925" s="207"/>
      <c r="M925" s="207"/>
      <c r="N925" s="207"/>
      <c r="O925" s="207"/>
      <c r="P925" s="169"/>
      <c r="Q925" s="208"/>
      <c r="R925" s="166" t="s">
        <v>15226</v>
      </c>
      <c r="S925" s="165" t="s">
        <v>12111</v>
      </c>
      <c r="T925" s="165" t="s">
        <v>6038</v>
      </c>
      <c r="U925" s="185"/>
      <c r="V925" s="209">
        <v>292</v>
      </c>
      <c r="X925" s="210">
        <v>0</v>
      </c>
      <c r="AB925" s="211" t="s">
        <v>16427</v>
      </c>
    </row>
    <row r="926" spans="1:28" s="210" customFormat="1" ht="40.5">
      <c r="A926" s="165" t="s">
        <v>15156</v>
      </c>
      <c r="B926" s="166" t="s">
        <v>1087</v>
      </c>
      <c r="C926" s="170" t="s">
        <v>15155</v>
      </c>
      <c r="D926" s="213"/>
      <c r="E926" s="166" t="s">
        <v>12667</v>
      </c>
      <c r="F926" s="166" t="s">
        <v>15156</v>
      </c>
      <c r="G926" s="166" t="s">
        <v>12764</v>
      </c>
      <c r="H926" s="167">
        <v>0</v>
      </c>
      <c r="I926" s="168" t="s">
        <v>15157</v>
      </c>
      <c r="J926" s="168" t="s">
        <v>11104</v>
      </c>
      <c r="K926" s="207"/>
      <c r="L926" s="207"/>
      <c r="M926" s="207"/>
      <c r="N926" s="207"/>
      <c r="O926" s="207"/>
      <c r="P926" s="169"/>
      <c r="Q926" s="208"/>
      <c r="R926" s="166" t="s">
        <v>15155</v>
      </c>
      <c r="S926" s="165" t="s">
        <v>12234</v>
      </c>
      <c r="T926" s="165" t="s">
        <v>11103</v>
      </c>
      <c r="U926" s="185"/>
      <c r="V926" s="209">
        <v>90</v>
      </c>
      <c r="X926" s="210">
        <v>0</v>
      </c>
      <c r="AB926" s="211" t="s">
        <v>16407</v>
      </c>
    </row>
    <row r="927" spans="1:28" s="210" customFormat="1" ht="94.5">
      <c r="A927" s="165" t="s">
        <v>16428</v>
      </c>
      <c r="B927" s="166" t="s">
        <v>1087</v>
      </c>
      <c r="C927" s="170" t="s">
        <v>16429</v>
      </c>
      <c r="D927" s="213"/>
      <c r="E927" s="166" t="s">
        <v>853</v>
      </c>
      <c r="F927" s="166" t="s">
        <v>16428</v>
      </c>
      <c r="G927" s="166" t="s">
        <v>12764</v>
      </c>
      <c r="H927" s="167" t="s">
        <v>15942</v>
      </c>
      <c r="I927" s="168" t="s">
        <v>15159</v>
      </c>
      <c r="J927" s="168" t="s">
        <v>1584</v>
      </c>
      <c r="K927" s="207"/>
      <c r="L927" s="207"/>
      <c r="M927" s="207"/>
      <c r="N927" s="207"/>
      <c r="O927" s="207"/>
      <c r="P927" s="169"/>
      <c r="Q927" s="208"/>
      <c r="R927" s="166" t="s">
        <v>15942</v>
      </c>
      <c r="S927" s="165" t="s">
        <v>12252</v>
      </c>
      <c r="T927" s="165" t="s">
        <v>14836</v>
      </c>
      <c r="U927" s="185"/>
      <c r="V927" s="209" t="e">
        <v>#N/A</v>
      </c>
      <c r="X927" s="210">
        <v>0</v>
      </c>
      <c r="AB927" s="211" t="s">
        <v>16430</v>
      </c>
    </row>
    <row r="928" spans="1:28" s="210" customFormat="1" ht="94.5">
      <c r="A928" s="165" t="s">
        <v>16431</v>
      </c>
      <c r="B928" s="166" t="s">
        <v>1087</v>
      </c>
      <c r="C928" s="170" t="s">
        <v>16432</v>
      </c>
      <c r="D928" s="213"/>
      <c r="E928" s="166" t="s">
        <v>853</v>
      </c>
      <c r="F928" s="166" t="s">
        <v>16431</v>
      </c>
      <c r="G928" s="166" t="s">
        <v>12764</v>
      </c>
      <c r="H928" s="167" t="s">
        <v>15942</v>
      </c>
      <c r="I928" s="168" t="s">
        <v>15159</v>
      </c>
      <c r="J928" s="168" t="s">
        <v>1584</v>
      </c>
      <c r="K928" s="207"/>
      <c r="L928" s="207"/>
      <c r="M928" s="207"/>
      <c r="N928" s="207"/>
      <c r="O928" s="207"/>
      <c r="P928" s="169"/>
      <c r="Q928" s="208"/>
      <c r="R928" s="166" t="s">
        <v>15942</v>
      </c>
      <c r="S928" s="165" t="s">
        <v>12252</v>
      </c>
      <c r="T928" s="165" t="s">
        <v>14836</v>
      </c>
      <c r="U928" s="185"/>
      <c r="V928" s="209" t="e">
        <v>#N/A</v>
      </c>
      <c r="X928" s="210">
        <v>0</v>
      </c>
      <c r="AB928" s="211" t="s">
        <v>16433</v>
      </c>
    </row>
    <row r="929" spans="1:28" s="210" customFormat="1" ht="108">
      <c r="A929" s="165" t="s">
        <v>15161</v>
      </c>
      <c r="B929" s="166" t="s">
        <v>1087</v>
      </c>
      <c r="C929" s="170" t="s">
        <v>15221</v>
      </c>
      <c r="D929" s="213"/>
      <c r="E929" s="166" t="s">
        <v>853</v>
      </c>
      <c r="F929" s="166" t="s">
        <v>15161</v>
      </c>
      <c r="G929" s="166" t="s">
        <v>12764</v>
      </c>
      <c r="H929" s="167">
        <v>0</v>
      </c>
      <c r="I929" s="168" t="s">
        <v>15159</v>
      </c>
      <c r="J929" s="168" t="s">
        <v>1584</v>
      </c>
      <c r="K929" s="207"/>
      <c r="L929" s="207"/>
      <c r="M929" s="207"/>
      <c r="N929" s="207"/>
      <c r="O929" s="207"/>
      <c r="P929" s="169"/>
      <c r="Q929" s="208"/>
      <c r="R929" s="166" t="s">
        <v>15221</v>
      </c>
      <c r="S929" s="165" t="s">
        <v>12252</v>
      </c>
      <c r="T929" s="165" t="s">
        <v>14836</v>
      </c>
      <c r="U929" s="185"/>
      <c r="V929" s="209">
        <v>118</v>
      </c>
      <c r="X929" s="210">
        <v>0</v>
      </c>
      <c r="AB929" s="211" t="s">
        <v>16411</v>
      </c>
    </row>
    <row r="930" spans="1:28" s="210" customFormat="1" ht="54">
      <c r="A930" s="165" t="s">
        <v>15153</v>
      </c>
      <c r="B930" s="166" t="s">
        <v>1087</v>
      </c>
      <c r="C930" s="170" t="s">
        <v>15152</v>
      </c>
      <c r="D930" s="213"/>
      <c r="E930" s="166" t="s">
        <v>2322</v>
      </c>
      <c r="F930" s="166" t="s">
        <v>15153</v>
      </c>
      <c r="G930" s="166" t="s">
        <v>12764</v>
      </c>
      <c r="H930" s="167">
        <v>0</v>
      </c>
      <c r="I930" s="168" t="s">
        <v>15154</v>
      </c>
      <c r="J930" s="168" t="s">
        <v>11054</v>
      </c>
      <c r="K930" s="207"/>
      <c r="L930" s="207"/>
      <c r="M930" s="207"/>
      <c r="N930" s="207"/>
      <c r="O930" s="207"/>
      <c r="P930" s="169"/>
      <c r="Q930" s="208"/>
      <c r="R930" s="166" t="s">
        <v>15152</v>
      </c>
      <c r="S930" s="165" t="s">
        <v>12233</v>
      </c>
      <c r="T930" s="165" t="s">
        <v>11053</v>
      </c>
      <c r="U930" s="185"/>
      <c r="V930" s="209">
        <v>77</v>
      </c>
      <c r="X930" s="210">
        <v>0</v>
      </c>
      <c r="AB930" s="211" t="s">
        <v>16413</v>
      </c>
    </row>
    <row r="931" spans="1:28" s="210" customFormat="1" ht="94.5">
      <c r="A931" s="165" t="s">
        <v>15223</v>
      </c>
      <c r="B931" s="166" t="s">
        <v>1087</v>
      </c>
      <c r="C931" s="170" t="s">
        <v>15222</v>
      </c>
      <c r="D931" s="213"/>
      <c r="E931" s="166" t="s">
        <v>840</v>
      </c>
      <c r="F931" s="166" t="s">
        <v>15223</v>
      </c>
      <c r="G931" s="166" t="s">
        <v>12764</v>
      </c>
      <c r="H931" s="167">
        <v>0</v>
      </c>
      <c r="I931" s="168" t="s">
        <v>15230</v>
      </c>
      <c r="J931" s="168" t="s">
        <v>8715</v>
      </c>
      <c r="K931" s="207"/>
      <c r="L931" s="207"/>
      <c r="M931" s="207"/>
      <c r="N931" s="207"/>
      <c r="O931" s="207"/>
      <c r="P931" s="169"/>
      <c r="Q931" s="208"/>
      <c r="R931" s="166" t="s">
        <v>15222</v>
      </c>
      <c r="S931" s="165" t="s">
        <v>12179</v>
      </c>
      <c r="T931" s="165" t="s">
        <v>8712</v>
      </c>
      <c r="U931" s="185"/>
      <c r="V931" s="209">
        <v>187</v>
      </c>
      <c r="X931" s="210">
        <v>0</v>
      </c>
      <c r="AB931" s="211" t="s">
        <v>16434</v>
      </c>
    </row>
    <row r="932" spans="1:28" s="210" customFormat="1" ht="108">
      <c r="A932" s="165" t="s">
        <v>16435</v>
      </c>
      <c r="B932" s="166" t="s">
        <v>1089</v>
      </c>
      <c r="C932" s="170" t="s">
        <v>16436</v>
      </c>
      <c r="D932" s="213"/>
      <c r="E932" s="166" t="s">
        <v>1058</v>
      </c>
      <c r="F932" s="166" t="s">
        <v>16435</v>
      </c>
      <c r="G932" s="166" t="s">
        <v>12764</v>
      </c>
      <c r="H932" s="167" t="s">
        <v>15942</v>
      </c>
      <c r="I932" s="168" t="s">
        <v>16437</v>
      </c>
      <c r="J932" s="168" t="s">
        <v>13121</v>
      </c>
      <c r="K932" s="207"/>
      <c r="L932" s="207"/>
      <c r="M932" s="207"/>
      <c r="N932" s="207"/>
      <c r="O932" s="207"/>
      <c r="P932" s="169"/>
      <c r="Q932" s="208"/>
      <c r="R932" s="166" t="s">
        <v>15942</v>
      </c>
      <c r="S932" s="165" t="s">
        <v>12054</v>
      </c>
      <c r="T932" s="165" t="s">
        <v>13022</v>
      </c>
      <c r="U932" s="185"/>
      <c r="V932" s="209" t="e">
        <v>#N/A</v>
      </c>
      <c r="X932" s="210">
        <v>0</v>
      </c>
      <c r="AB932" s="211" t="s">
        <v>16438</v>
      </c>
    </row>
    <row r="933" spans="1:28" s="210" customFormat="1" ht="121.5">
      <c r="A933" s="165" t="s">
        <v>15173</v>
      </c>
      <c r="B933" s="166" t="s">
        <v>1089</v>
      </c>
      <c r="C933" s="170" t="s">
        <v>15172</v>
      </c>
      <c r="D933" s="213"/>
      <c r="E933" s="166" t="s">
        <v>1058</v>
      </c>
      <c r="F933" s="166" t="s">
        <v>15173</v>
      </c>
      <c r="G933" s="166" t="s">
        <v>12764</v>
      </c>
      <c r="H933" s="167">
        <v>0</v>
      </c>
      <c r="I933" s="168" t="s">
        <v>1642</v>
      </c>
      <c r="J933" s="168" t="s">
        <v>13122</v>
      </c>
      <c r="K933" s="207"/>
      <c r="L933" s="207"/>
      <c r="M933" s="207"/>
      <c r="N933" s="207"/>
      <c r="O933" s="207"/>
      <c r="P933" s="169"/>
      <c r="Q933" s="208"/>
      <c r="R933" s="166" t="s">
        <v>15172</v>
      </c>
      <c r="S933" s="165" t="s">
        <v>12054</v>
      </c>
      <c r="T933" s="165" t="s">
        <v>13023</v>
      </c>
      <c r="U933" s="185"/>
      <c r="V933" s="209">
        <v>341</v>
      </c>
      <c r="X933" s="210">
        <v>0</v>
      </c>
      <c r="AB933" s="211" t="s">
        <v>16075</v>
      </c>
    </row>
    <row r="934" spans="1:28" s="210" customFormat="1" ht="67.5">
      <c r="A934" s="165" t="s">
        <v>719</v>
      </c>
      <c r="B934" s="166" t="s">
        <v>1089</v>
      </c>
      <c r="C934" s="170" t="s">
        <v>43</v>
      </c>
      <c r="D934" s="213"/>
      <c r="E934" s="166" t="s">
        <v>1058</v>
      </c>
      <c r="F934" s="166" t="s">
        <v>719</v>
      </c>
      <c r="G934" s="166" t="s">
        <v>12764</v>
      </c>
      <c r="H934" s="167">
        <v>0</v>
      </c>
      <c r="I934" s="168" t="s">
        <v>1640</v>
      </c>
      <c r="J934" s="168" t="s">
        <v>13122</v>
      </c>
      <c r="K934" s="207"/>
      <c r="L934" s="207"/>
      <c r="M934" s="207"/>
      <c r="N934" s="207"/>
      <c r="O934" s="207"/>
      <c r="P934" s="169"/>
      <c r="Q934" s="208"/>
      <c r="R934" s="166" t="s">
        <v>43</v>
      </c>
      <c r="S934" s="165" t="s">
        <v>12054</v>
      </c>
      <c r="T934" s="165" t="s">
        <v>13023</v>
      </c>
      <c r="U934" s="185"/>
      <c r="V934" s="209">
        <v>337</v>
      </c>
      <c r="X934" s="210">
        <v>0</v>
      </c>
      <c r="AB934" s="211" t="s">
        <v>16082</v>
      </c>
    </row>
    <row r="935" spans="1:28" s="210" customFormat="1" ht="94.5">
      <c r="A935" s="165" t="s">
        <v>721</v>
      </c>
      <c r="B935" s="166" t="s">
        <v>1089</v>
      </c>
      <c r="C935" s="170" t="s">
        <v>14518</v>
      </c>
      <c r="D935" s="213"/>
      <c r="E935" s="166" t="s">
        <v>1058</v>
      </c>
      <c r="F935" s="166" t="s">
        <v>721</v>
      </c>
      <c r="G935" s="166" t="s">
        <v>12764</v>
      </c>
      <c r="H935" s="167">
        <v>0</v>
      </c>
      <c r="I935" s="168" t="s">
        <v>1642</v>
      </c>
      <c r="J935" s="168" t="s">
        <v>13122</v>
      </c>
      <c r="K935" s="207"/>
      <c r="L935" s="207"/>
      <c r="M935" s="207"/>
      <c r="N935" s="207"/>
      <c r="O935" s="207"/>
      <c r="P935" s="169"/>
      <c r="Q935" s="208"/>
      <c r="R935" s="166" t="s">
        <v>14518</v>
      </c>
      <c r="S935" s="165" t="s">
        <v>12054</v>
      </c>
      <c r="T935" s="165" t="s">
        <v>13023</v>
      </c>
      <c r="U935" s="185"/>
      <c r="V935" s="209">
        <v>391</v>
      </c>
      <c r="X935" s="210">
        <v>0</v>
      </c>
      <c r="AB935" s="211" t="s">
        <v>16090</v>
      </c>
    </row>
    <row r="936" spans="1:28" s="210" customFormat="1" ht="94.5">
      <c r="A936" s="165" t="s">
        <v>722</v>
      </c>
      <c r="B936" s="166" t="s">
        <v>1089</v>
      </c>
      <c r="C936" s="170" t="s">
        <v>2</v>
      </c>
      <c r="D936" s="213"/>
      <c r="E936" s="166" t="s">
        <v>1058</v>
      </c>
      <c r="F936" s="166" t="s">
        <v>722</v>
      </c>
      <c r="G936" s="166" t="s">
        <v>12764</v>
      </c>
      <c r="H936" s="167">
        <v>0</v>
      </c>
      <c r="I936" s="168" t="s">
        <v>1643</v>
      </c>
      <c r="J936" s="168" t="s">
        <v>13117</v>
      </c>
      <c r="K936" s="207"/>
      <c r="L936" s="207"/>
      <c r="M936" s="207"/>
      <c r="N936" s="207"/>
      <c r="O936" s="207"/>
      <c r="P936" s="169"/>
      <c r="Q936" s="208"/>
      <c r="R936" s="166" t="s">
        <v>2</v>
      </c>
      <c r="S936" s="165" t="s">
        <v>12054</v>
      </c>
      <c r="T936" s="165" t="s">
        <v>13018</v>
      </c>
      <c r="U936" s="185"/>
      <c r="V936" s="209">
        <v>353</v>
      </c>
      <c r="X936" s="210">
        <v>0</v>
      </c>
      <c r="AB936" s="211" t="s">
        <v>16109</v>
      </c>
    </row>
    <row r="937" spans="1:28" s="210" customFormat="1" ht="54">
      <c r="A937" s="165" t="s">
        <v>723</v>
      </c>
      <c r="B937" s="166" t="s">
        <v>1089</v>
      </c>
      <c r="C937" s="170" t="s">
        <v>44</v>
      </c>
      <c r="D937" s="213"/>
      <c r="E937" s="166" t="s">
        <v>1058</v>
      </c>
      <c r="F937" s="166" t="s">
        <v>723</v>
      </c>
      <c r="G937" s="166" t="s">
        <v>12764</v>
      </c>
      <c r="H937" s="167">
        <v>0</v>
      </c>
      <c r="I937" s="168" t="s">
        <v>1643</v>
      </c>
      <c r="J937" s="168" t="s">
        <v>13117</v>
      </c>
      <c r="K937" s="207"/>
      <c r="L937" s="207"/>
      <c r="M937" s="207"/>
      <c r="N937" s="207"/>
      <c r="O937" s="207"/>
      <c r="P937" s="169"/>
      <c r="Q937" s="208"/>
      <c r="R937" s="166" t="s">
        <v>44</v>
      </c>
      <c r="S937" s="165" t="s">
        <v>12054</v>
      </c>
      <c r="T937" s="165" t="s">
        <v>13018</v>
      </c>
      <c r="U937" s="185"/>
      <c r="V937" s="209">
        <v>355</v>
      </c>
      <c r="X937" s="210">
        <v>0</v>
      </c>
      <c r="AB937" s="211" t="s">
        <v>16110</v>
      </c>
    </row>
    <row r="938" spans="1:28" s="210" customFormat="1" ht="40.5">
      <c r="A938" s="165" t="s">
        <v>724</v>
      </c>
      <c r="B938" s="166" t="s">
        <v>1089</v>
      </c>
      <c r="C938" s="170" t="s">
        <v>14866</v>
      </c>
      <c r="D938" s="213"/>
      <c r="E938" s="166" t="s">
        <v>1054</v>
      </c>
      <c r="F938" s="166" t="s">
        <v>724</v>
      </c>
      <c r="G938" s="166" t="s">
        <v>12764</v>
      </c>
      <c r="H938" s="167">
        <v>0</v>
      </c>
      <c r="I938" s="168" t="s">
        <v>1644</v>
      </c>
      <c r="J938" s="168" t="s">
        <v>1503</v>
      </c>
      <c r="K938" s="207"/>
      <c r="L938" s="207"/>
      <c r="M938" s="207"/>
      <c r="N938" s="207"/>
      <c r="O938" s="207"/>
      <c r="P938" s="169"/>
      <c r="Q938" s="208"/>
      <c r="R938" s="166" t="s">
        <v>14866</v>
      </c>
      <c r="S938" s="165" t="s">
        <v>12037</v>
      </c>
      <c r="T938" s="165" t="s">
        <v>3312</v>
      </c>
      <c r="U938" s="185"/>
      <c r="V938" s="209">
        <v>333</v>
      </c>
      <c r="X938" s="210">
        <v>0</v>
      </c>
      <c r="AB938" s="211" t="s">
        <v>16135</v>
      </c>
    </row>
    <row r="939" spans="1:28" s="210" customFormat="1" ht="81">
      <c r="A939" s="165" t="s">
        <v>725</v>
      </c>
      <c r="B939" s="166" t="s">
        <v>1089</v>
      </c>
      <c r="C939" s="170" t="s">
        <v>2060</v>
      </c>
      <c r="D939" s="213"/>
      <c r="E939" s="166" t="s">
        <v>1064</v>
      </c>
      <c r="F939" s="166" t="s">
        <v>725</v>
      </c>
      <c r="G939" s="166" t="s">
        <v>12764</v>
      </c>
      <c r="H939" s="167">
        <v>0</v>
      </c>
      <c r="I939" s="168" t="s">
        <v>1645</v>
      </c>
      <c r="J939" s="168" t="s">
        <v>14845</v>
      </c>
      <c r="K939" s="207"/>
      <c r="L939" s="207"/>
      <c r="M939" s="207"/>
      <c r="N939" s="207"/>
      <c r="O939" s="207"/>
      <c r="P939" s="169"/>
      <c r="Q939" s="208"/>
      <c r="R939" s="166" t="s">
        <v>2060</v>
      </c>
      <c r="S939" s="165" t="s">
        <v>12111</v>
      </c>
      <c r="T939" s="165" t="s">
        <v>6018</v>
      </c>
      <c r="U939" s="185"/>
      <c r="V939" s="209">
        <v>362</v>
      </c>
      <c r="X939" s="210">
        <v>0</v>
      </c>
      <c r="AB939" s="211" t="s">
        <v>16147</v>
      </c>
    </row>
    <row r="940" spans="1:28" s="210" customFormat="1" ht="67.5">
      <c r="A940" s="165" t="s">
        <v>726</v>
      </c>
      <c r="B940" s="166" t="s">
        <v>1089</v>
      </c>
      <c r="C940" s="170" t="s">
        <v>11981</v>
      </c>
      <c r="D940" s="213"/>
      <c r="E940" s="166" t="s">
        <v>1054</v>
      </c>
      <c r="F940" s="166" t="s">
        <v>726</v>
      </c>
      <c r="G940" s="166" t="s">
        <v>12764</v>
      </c>
      <c r="H940" s="167">
        <v>0</v>
      </c>
      <c r="I940" s="168" t="s">
        <v>1647</v>
      </c>
      <c r="J940" s="168" t="s">
        <v>1648</v>
      </c>
      <c r="K940" s="207"/>
      <c r="L940" s="207"/>
      <c r="M940" s="207"/>
      <c r="N940" s="207"/>
      <c r="O940" s="207"/>
      <c r="P940" s="169"/>
      <c r="Q940" s="208"/>
      <c r="R940" s="166" t="s">
        <v>11981</v>
      </c>
      <c r="S940" s="165" t="s">
        <v>12037</v>
      </c>
      <c r="T940" s="165" t="s">
        <v>3305</v>
      </c>
      <c r="U940" s="185"/>
      <c r="V940" s="209">
        <v>363</v>
      </c>
      <c r="X940" s="210">
        <v>0</v>
      </c>
      <c r="AB940" s="211" t="s">
        <v>16148</v>
      </c>
    </row>
    <row r="941" spans="1:28" s="210" customFormat="1" ht="81">
      <c r="A941" s="165" t="s">
        <v>727</v>
      </c>
      <c r="B941" s="166" t="s">
        <v>1089</v>
      </c>
      <c r="C941" s="170" t="s">
        <v>1184</v>
      </c>
      <c r="D941" s="213"/>
      <c r="E941" s="166" t="s">
        <v>1066</v>
      </c>
      <c r="F941" s="166" t="s">
        <v>727</v>
      </c>
      <c r="G941" s="166" t="s">
        <v>12764</v>
      </c>
      <c r="H941" s="167">
        <v>0</v>
      </c>
      <c r="I941" s="168" t="s">
        <v>1649</v>
      </c>
      <c r="J941" s="168" t="s">
        <v>1650</v>
      </c>
      <c r="K941" s="207"/>
      <c r="L941" s="207"/>
      <c r="M941" s="207"/>
      <c r="N941" s="207"/>
      <c r="O941" s="207"/>
      <c r="P941" s="169"/>
      <c r="Q941" s="208"/>
      <c r="R941" s="166" t="s">
        <v>1184</v>
      </c>
      <c r="S941" s="165" t="s">
        <v>12120</v>
      </c>
      <c r="T941" s="165" t="s">
        <v>6462</v>
      </c>
      <c r="U941" s="185"/>
      <c r="V941" s="209">
        <v>367</v>
      </c>
      <c r="X941" s="210">
        <v>0</v>
      </c>
      <c r="AB941" s="211" t="s">
        <v>16150</v>
      </c>
    </row>
    <row r="942" spans="1:28" s="210" customFormat="1" ht="54">
      <c r="A942" s="165" t="s">
        <v>728</v>
      </c>
      <c r="B942" s="166" t="s">
        <v>1089</v>
      </c>
      <c r="C942" s="170" t="s">
        <v>2416</v>
      </c>
      <c r="D942" s="213"/>
      <c r="E942" s="166" t="s">
        <v>1061</v>
      </c>
      <c r="F942" s="166" t="s">
        <v>728</v>
      </c>
      <c r="G942" s="166" t="s">
        <v>12764</v>
      </c>
      <c r="H942" s="167">
        <v>0</v>
      </c>
      <c r="I942" s="168" t="s">
        <v>1651</v>
      </c>
      <c r="J942" s="168" t="s">
        <v>1652</v>
      </c>
      <c r="K942" s="207"/>
      <c r="L942" s="207"/>
      <c r="M942" s="207"/>
      <c r="N942" s="207"/>
      <c r="O942" s="207"/>
      <c r="P942" s="169"/>
      <c r="Q942" s="208"/>
      <c r="R942" s="166" t="s">
        <v>2416</v>
      </c>
      <c r="S942" s="165" t="s">
        <v>12070</v>
      </c>
      <c r="T942" s="165" t="s">
        <v>14978</v>
      </c>
      <c r="U942" s="185"/>
      <c r="V942" s="209">
        <v>371</v>
      </c>
      <c r="X942" s="210">
        <v>0</v>
      </c>
      <c r="AB942" s="211" t="s">
        <v>16152</v>
      </c>
    </row>
    <row r="943" spans="1:28" s="210" customFormat="1" ht="94.5">
      <c r="A943" s="165" t="s">
        <v>729</v>
      </c>
      <c r="B943" s="166" t="s">
        <v>1089</v>
      </c>
      <c r="C943" s="170" t="s">
        <v>988</v>
      </c>
      <c r="D943" s="213"/>
      <c r="E943" s="166" t="s">
        <v>1058</v>
      </c>
      <c r="F943" s="166" t="s">
        <v>729</v>
      </c>
      <c r="G943" s="166" t="s">
        <v>12764</v>
      </c>
      <c r="H943" s="167">
        <v>0</v>
      </c>
      <c r="I943" s="168" t="s">
        <v>1653</v>
      </c>
      <c r="J943" s="168" t="s">
        <v>13103</v>
      </c>
      <c r="K943" s="207"/>
      <c r="L943" s="207"/>
      <c r="M943" s="207"/>
      <c r="N943" s="207"/>
      <c r="O943" s="207"/>
      <c r="P943" s="169"/>
      <c r="Q943" s="208"/>
      <c r="R943" s="166" t="s">
        <v>988</v>
      </c>
      <c r="S943" s="165" t="s">
        <v>12054</v>
      </c>
      <c r="T943" s="165" t="s">
        <v>13004</v>
      </c>
      <c r="U943" s="185"/>
      <c r="V943" s="209">
        <v>370</v>
      </c>
      <c r="X943" s="210">
        <v>0</v>
      </c>
      <c r="AB943" s="211" t="s">
        <v>16158</v>
      </c>
    </row>
    <row r="944" spans="1:28" s="210" customFormat="1" ht="40.5">
      <c r="A944" s="165" t="s">
        <v>16439</v>
      </c>
      <c r="B944" s="166" t="s">
        <v>1089</v>
      </c>
      <c r="C944" s="170" t="s">
        <v>16440</v>
      </c>
      <c r="D944" s="213"/>
      <c r="E944" s="166" t="s">
        <v>2323</v>
      </c>
      <c r="F944" s="166" t="s">
        <v>16439</v>
      </c>
      <c r="G944" s="166" t="s">
        <v>12764</v>
      </c>
      <c r="H944" s="167" t="s">
        <v>15942</v>
      </c>
      <c r="I944" s="168" t="s">
        <v>16441</v>
      </c>
      <c r="J944" s="168" t="s">
        <v>2165</v>
      </c>
      <c r="K944" s="207"/>
      <c r="L944" s="207"/>
      <c r="M944" s="207"/>
      <c r="N944" s="207"/>
      <c r="O944" s="207"/>
      <c r="P944" s="169"/>
      <c r="Q944" s="208"/>
      <c r="R944" s="166" t="s">
        <v>15942</v>
      </c>
      <c r="S944" s="165" t="s">
        <v>12238</v>
      </c>
      <c r="T944" s="165" t="s">
        <v>11479</v>
      </c>
      <c r="U944" s="185"/>
      <c r="V944" s="209" t="e">
        <v>#N/A</v>
      </c>
      <c r="X944" s="210">
        <v>0</v>
      </c>
      <c r="AB944" s="211" t="s">
        <v>16442</v>
      </c>
    </row>
    <row r="945" spans="1:28" s="210" customFormat="1" ht="108">
      <c r="A945" s="165" t="s">
        <v>730</v>
      </c>
      <c r="B945" s="166" t="s">
        <v>1089</v>
      </c>
      <c r="C945" s="170" t="s">
        <v>12783</v>
      </c>
      <c r="D945" s="213"/>
      <c r="E945" s="166" t="s">
        <v>1058</v>
      </c>
      <c r="F945" s="166" t="s">
        <v>730</v>
      </c>
      <c r="G945" s="166" t="s">
        <v>12764</v>
      </c>
      <c r="H945" s="167">
        <v>0</v>
      </c>
      <c r="I945" s="168" t="s">
        <v>1655</v>
      </c>
      <c r="J945" s="168" t="s">
        <v>13121</v>
      </c>
      <c r="K945" s="207"/>
      <c r="L945" s="207"/>
      <c r="M945" s="207"/>
      <c r="N945" s="207"/>
      <c r="O945" s="207"/>
      <c r="P945" s="169"/>
      <c r="Q945" s="208"/>
      <c r="R945" s="166" t="s">
        <v>12783</v>
      </c>
      <c r="S945" s="165" t="s">
        <v>12054</v>
      </c>
      <c r="T945" s="165" t="s">
        <v>13022</v>
      </c>
      <c r="U945" s="185"/>
      <c r="V945" s="209">
        <v>393</v>
      </c>
      <c r="X945" s="210">
        <v>0</v>
      </c>
      <c r="AB945" s="211" t="s">
        <v>16168</v>
      </c>
    </row>
    <row r="946" spans="1:28" s="210" customFormat="1" ht="67.5">
      <c r="A946" s="165" t="s">
        <v>732</v>
      </c>
      <c r="B946" s="166" t="s">
        <v>1089</v>
      </c>
      <c r="C946" s="170" t="s">
        <v>2335</v>
      </c>
      <c r="D946" s="213"/>
      <c r="E946" s="166" t="s">
        <v>1066</v>
      </c>
      <c r="F946" s="166" t="s">
        <v>732</v>
      </c>
      <c r="G946" s="166" t="s">
        <v>12764</v>
      </c>
      <c r="H946" s="167">
        <v>0</v>
      </c>
      <c r="I946" s="168" t="s">
        <v>1657</v>
      </c>
      <c r="J946" s="168" t="s">
        <v>1506</v>
      </c>
      <c r="K946" s="207"/>
      <c r="L946" s="207"/>
      <c r="M946" s="207"/>
      <c r="N946" s="207"/>
      <c r="O946" s="207"/>
      <c r="P946" s="169"/>
      <c r="Q946" s="208"/>
      <c r="R946" s="166" t="s">
        <v>2335</v>
      </c>
      <c r="S946" s="165" t="s">
        <v>12120</v>
      </c>
      <c r="T946" s="165" t="s">
        <v>6496</v>
      </c>
      <c r="U946" s="185"/>
      <c r="V946" s="209">
        <v>382</v>
      </c>
      <c r="X946" s="210">
        <v>0</v>
      </c>
      <c r="AB946" s="211" t="s">
        <v>16185</v>
      </c>
    </row>
    <row r="947" spans="1:28" s="210" customFormat="1" ht="40.5">
      <c r="A947" s="165" t="s">
        <v>733</v>
      </c>
      <c r="B947" s="166" t="s">
        <v>1089</v>
      </c>
      <c r="C947" s="170" t="s">
        <v>1658</v>
      </c>
      <c r="D947" s="213"/>
      <c r="E947" s="166" t="s">
        <v>2323</v>
      </c>
      <c r="F947" s="166" t="s">
        <v>733</v>
      </c>
      <c r="G947" s="166" t="s">
        <v>12764</v>
      </c>
      <c r="H947" s="167">
        <v>0</v>
      </c>
      <c r="I947" s="168" t="s">
        <v>1659</v>
      </c>
      <c r="J947" s="168" t="s">
        <v>1660</v>
      </c>
      <c r="K947" s="207"/>
      <c r="L947" s="207"/>
      <c r="M947" s="207"/>
      <c r="N947" s="207"/>
      <c r="O947" s="207"/>
      <c r="P947" s="169"/>
      <c r="Q947" s="208"/>
      <c r="R947" s="166" t="s">
        <v>1658</v>
      </c>
      <c r="S947" s="165" t="s">
        <v>12238</v>
      </c>
      <c r="T947" s="165" t="s">
        <v>11494</v>
      </c>
      <c r="U947" s="185"/>
      <c r="V947" s="209">
        <v>388</v>
      </c>
      <c r="X947" s="210">
        <v>0</v>
      </c>
      <c r="AB947" s="211" t="s">
        <v>16188</v>
      </c>
    </row>
    <row r="948" spans="1:28" s="210" customFormat="1" ht="81">
      <c r="A948" s="165" t="s">
        <v>734</v>
      </c>
      <c r="B948" s="166" t="s">
        <v>1089</v>
      </c>
      <c r="C948" s="170" t="s">
        <v>1661</v>
      </c>
      <c r="D948" s="213"/>
      <c r="E948" s="166" t="s">
        <v>1067</v>
      </c>
      <c r="F948" s="166" t="s">
        <v>734</v>
      </c>
      <c r="G948" s="166" t="s">
        <v>12764</v>
      </c>
      <c r="H948" s="167">
        <v>0</v>
      </c>
      <c r="I948" s="168" t="s">
        <v>1552</v>
      </c>
      <c r="J948" s="168" t="s">
        <v>6872</v>
      </c>
      <c r="K948" s="207"/>
      <c r="L948" s="207"/>
      <c r="M948" s="207"/>
      <c r="N948" s="207"/>
      <c r="O948" s="207"/>
      <c r="P948" s="169"/>
      <c r="Q948" s="208"/>
      <c r="R948" s="166" t="s">
        <v>1661</v>
      </c>
      <c r="S948" s="165" t="s">
        <v>12131</v>
      </c>
      <c r="T948" s="165" t="s">
        <v>16118</v>
      </c>
      <c r="U948" s="185"/>
      <c r="V948" s="209">
        <v>390</v>
      </c>
      <c r="X948" s="210">
        <v>0</v>
      </c>
      <c r="AB948" s="211" t="s">
        <v>16196</v>
      </c>
    </row>
    <row r="949" spans="1:28" s="210" customFormat="1" ht="121.5">
      <c r="A949" s="165" t="s">
        <v>381</v>
      </c>
      <c r="B949" s="166" t="s">
        <v>1089</v>
      </c>
      <c r="C949" s="170" t="s">
        <v>1</v>
      </c>
      <c r="D949" s="213"/>
      <c r="E949" s="166" t="s">
        <v>1058</v>
      </c>
      <c r="F949" s="166" t="s">
        <v>381</v>
      </c>
      <c r="G949" s="166" t="s">
        <v>12764</v>
      </c>
      <c r="H949" s="167">
        <v>0</v>
      </c>
      <c r="I949" s="168" t="s">
        <v>1663</v>
      </c>
      <c r="J949" s="168" t="s">
        <v>13121</v>
      </c>
      <c r="K949" s="207"/>
      <c r="L949" s="207"/>
      <c r="M949" s="207"/>
      <c r="N949" s="207"/>
      <c r="O949" s="207"/>
      <c r="P949" s="169"/>
      <c r="Q949" s="208"/>
      <c r="R949" s="166" t="s">
        <v>1</v>
      </c>
      <c r="S949" s="165" t="s">
        <v>12054</v>
      </c>
      <c r="T949" s="165" t="s">
        <v>13022</v>
      </c>
      <c r="U949" s="185"/>
      <c r="V949" s="209">
        <v>348</v>
      </c>
      <c r="X949" s="210">
        <v>0</v>
      </c>
      <c r="AB949" s="211" t="s">
        <v>16228</v>
      </c>
    </row>
    <row r="950" spans="1:28" s="210" customFormat="1" ht="67.5">
      <c r="A950" s="165" t="s">
        <v>1349</v>
      </c>
      <c r="B950" s="166" t="s">
        <v>1089</v>
      </c>
      <c r="C950" s="170" t="s">
        <v>1348</v>
      </c>
      <c r="D950" s="213"/>
      <c r="E950" s="166" t="s">
        <v>2323</v>
      </c>
      <c r="F950" s="166" t="s">
        <v>1349</v>
      </c>
      <c r="G950" s="166" t="s">
        <v>12764</v>
      </c>
      <c r="H950" s="167">
        <v>0</v>
      </c>
      <c r="I950" s="168" t="s">
        <v>15174</v>
      </c>
      <c r="J950" s="168" t="s">
        <v>1664</v>
      </c>
      <c r="K950" s="207"/>
      <c r="L950" s="207"/>
      <c r="M950" s="207"/>
      <c r="N950" s="207"/>
      <c r="O950" s="207"/>
      <c r="P950" s="169"/>
      <c r="Q950" s="208"/>
      <c r="R950" s="166" t="s">
        <v>1348</v>
      </c>
      <c r="S950" s="165" t="s">
        <v>12238</v>
      </c>
      <c r="T950" s="165" t="s">
        <v>11467</v>
      </c>
      <c r="U950" s="185"/>
      <c r="V950" s="209">
        <v>335</v>
      </c>
      <c r="X950" s="210">
        <v>0</v>
      </c>
      <c r="AB950" s="211" t="s">
        <v>16232</v>
      </c>
    </row>
    <row r="951" spans="1:28" s="210" customFormat="1" ht="67.5">
      <c r="A951" s="165" t="s">
        <v>1350</v>
      </c>
      <c r="B951" s="166" t="s">
        <v>1089</v>
      </c>
      <c r="C951" s="170" t="s">
        <v>2075</v>
      </c>
      <c r="D951" s="213"/>
      <c r="E951" s="166" t="s">
        <v>1058</v>
      </c>
      <c r="F951" s="166" t="s">
        <v>1350</v>
      </c>
      <c r="G951" s="166" t="s">
        <v>12764</v>
      </c>
      <c r="H951" s="167">
        <v>0</v>
      </c>
      <c r="I951" s="168" t="s">
        <v>1655</v>
      </c>
      <c r="J951" s="168" t="s">
        <v>13121</v>
      </c>
      <c r="K951" s="207"/>
      <c r="L951" s="207"/>
      <c r="M951" s="207"/>
      <c r="N951" s="207"/>
      <c r="O951" s="207"/>
      <c r="P951" s="169"/>
      <c r="Q951" s="208"/>
      <c r="R951" s="166" t="s">
        <v>2075</v>
      </c>
      <c r="S951" s="165" t="s">
        <v>12054</v>
      </c>
      <c r="T951" s="165" t="s">
        <v>13022</v>
      </c>
      <c r="U951" s="185"/>
      <c r="V951" s="209">
        <v>338</v>
      </c>
      <c r="X951" s="210">
        <v>0</v>
      </c>
      <c r="AB951" s="211" t="s">
        <v>16233</v>
      </c>
    </row>
    <row r="952" spans="1:28" s="210" customFormat="1" ht="108">
      <c r="A952" s="165" t="s">
        <v>1352</v>
      </c>
      <c r="B952" s="166" t="s">
        <v>1089</v>
      </c>
      <c r="C952" s="170" t="s">
        <v>2076</v>
      </c>
      <c r="D952" s="213"/>
      <c r="E952" s="166" t="s">
        <v>1058</v>
      </c>
      <c r="F952" s="166" t="s">
        <v>1352</v>
      </c>
      <c r="G952" s="166" t="s">
        <v>12764</v>
      </c>
      <c r="H952" s="167">
        <v>0</v>
      </c>
      <c r="I952" s="168" t="s">
        <v>1643</v>
      </c>
      <c r="J952" s="168" t="s">
        <v>13117</v>
      </c>
      <c r="K952" s="207"/>
      <c r="L952" s="207"/>
      <c r="M952" s="207"/>
      <c r="N952" s="207"/>
      <c r="O952" s="207"/>
      <c r="P952" s="169"/>
      <c r="Q952" s="208"/>
      <c r="R952" s="166" t="s">
        <v>2076</v>
      </c>
      <c r="S952" s="165" t="s">
        <v>12054</v>
      </c>
      <c r="T952" s="165" t="s">
        <v>13018</v>
      </c>
      <c r="U952" s="185"/>
      <c r="V952" s="209">
        <v>356</v>
      </c>
      <c r="X952" s="210">
        <v>0</v>
      </c>
      <c r="AB952" s="211" t="s">
        <v>16234</v>
      </c>
    </row>
    <row r="953" spans="1:28" s="210" customFormat="1" ht="108">
      <c r="A953" s="165" t="s">
        <v>15443</v>
      </c>
      <c r="B953" s="166" t="s">
        <v>1089</v>
      </c>
      <c r="C953" s="170" t="s">
        <v>15442</v>
      </c>
      <c r="D953" s="213"/>
      <c r="E953" s="166" t="s">
        <v>1058</v>
      </c>
      <c r="F953" s="166" t="s">
        <v>15443</v>
      </c>
      <c r="G953" s="166" t="s">
        <v>12764</v>
      </c>
      <c r="H953" s="167" t="s">
        <v>15942</v>
      </c>
      <c r="I953" s="168" t="s">
        <v>15444</v>
      </c>
      <c r="J953" s="168" t="s">
        <v>13122</v>
      </c>
      <c r="K953" s="207"/>
      <c r="L953" s="207"/>
      <c r="M953" s="207"/>
      <c r="N953" s="207"/>
      <c r="O953" s="207"/>
      <c r="P953" s="169"/>
      <c r="Q953" s="208"/>
      <c r="R953" s="166" t="s">
        <v>15942</v>
      </c>
      <c r="S953" s="165" t="s">
        <v>12054</v>
      </c>
      <c r="T953" s="165" t="s">
        <v>13023</v>
      </c>
      <c r="U953" s="185"/>
      <c r="V953" s="209" t="e">
        <v>#N/A</v>
      </c>
      <c r="X953" s="210">
        <v>0</v>
      </c>
      <c r="AB953" s="211" t="s">
        <v>16443</v>
      </c>
    </row>
    <row r="954" spans="1:28" s="210" customFormat="1" ht="94.5">
      <c r="A954" s="165" t="s">
        <v>1351</v>
      </c>
      <c r="B954" s="166" t="s">
        <v>1089</v>
      </c>
      <c r="C954" s="170" t="s">
        <v>2078</v>
      </c>
      <c r="D954" s="213"/>
      <c r="E954" s="166" t="s">
        <v>1058</v>
      </c>
      <c r="F954" s="166" t="s">
        <v>1351</v>
      </c>
      <c r="G954" s="166" t="s">
        <v>12764</v>
      </c>
      <c r="H954" s="167">
        <v>0</v>
      </c>
      <c r="I954" s="168" t="s">
        <v>1665</v>
      </c>
      <c r="J954" s="168" t="s">
        <v>13117</v>
      </c>
      <c r="K954" s="207"/>
      <c r="L954" s="207"/>
      <c r="M954" s="207"/>
      <c r="N954" s="207"/>
      <c r="O954" s="207"/>
      <c r="P954" s="169"/>
      <c r="Q954" s="208"/>
      <c r="R954" s="166" t="s">
        <v>2078</v>
      </c>
      <c r="S954" s="165" t="s">
        <v>12054</v>
      </c>
      <c r="T954" s="165" t="s">
        <v>13018</v>
      </c>
      <c r="U954" s="185"/>
      <c r="V954" s="209">
        <v>349</v>
      </c>
      <c r="X954" s="210">
        <v>0</v>
      </c>
      <c r="AB954" s="211" t="s">
        <v>16237</v>
      </c>
    </row>
    <row r="955" spans="1:28" s="210" customFormat="1" ht="54">
      <c r="A955" s="165" t="s">
        <v>1376</v>
      </c>
      <c r="B955" s="166" t="s">
        <v>1089</v>
      </c>
      <c r="C955" s="170" t="s">
        <v>14523</v>
      </c>
      <c r="D955" s="213"/>
      <c r="E955" s="166" t="s">
        <v>1071</v>
      </c>
      <c r="F955" s="166" t="s">
        <v>1376</v>
      </c>
      <c r="G955" s="166" t="s">
        <v>12764</v>
      </c>
      <c r="H955" s="167">
        <v>0</v>
      </c>
      <c r="I955" s="168" t="s">
        <v>1666</v>
      </c>
      <c r="J955" s="168" t="s">
        <v>1667</v>
      </c>
      <c r="K955" s="207"/>
      <c r="L955" s="207"/>
      <c r="M955" s="207"/>
      <c r="N955" s="207"/>
      <c r="O955" s="207"/>
      <c r="P955" s="169"/>
      <c r="Q955" s="208"/>
      <c r="R955" s="166" t="s">
        <v>14523</v>
      </c>
      <c r="S955" s="165" t="s">
        <v>12163</v>
      </c>
      <c r="T955" s="165" t="s">
        <v>8306</v>
      </c>
      <c r="U955" s="185"/>
      <c r="V955" s="209">
        <v>358</v>
      </c>
      <c r="X955" s="210">
        <v>0</v>
      </c>
      <c r="AB955" s="211" t="s">
        <v>16243</v>
      </c>
    </row>
    <row r="956" spans="1:28" s="210" customFormat="1" ht="54">
      <c r="A956" s="165" t="s">
        <v>1368</v>
      </c>
      <c r="B956" s="166" t="s">
        <v>1089</v>
      </c>
      <c r="C956" s="170" t="s">
        <v>14519</v>
      </c>
      <c r="D956" s="213"/>
      <c r="E956" s="166" t="s">
        <v>848</v>
      </c>
      <c r="F956" s="166" t="s">
        <v>1368</v>
      </c>
      <c r="G956" s="166" t="s">
        <v>12764</v>
      </c>
      <c r="H956" s="167">
        <v>0</v>
      </c>
      <c r="I956" s="168" t="s">
        <v>1668</v>
      </c>
      <c r="J956" s="168" t="s">
        <v>1669</v>
      </c>
      <c r="K956" s="207"/>
      <c r="L956" s="207"/>
      <c r="M956" s="207"/>
      <c r="N956" s="207"/>
      <c r="O956" s="207"/>
      <c r="P956" s="169"/>
      <c r="Q956" s="208"/>
      <c r="R956" s="166" t="s">
        <v>14519</v>
      </c>
      <c r="S956" s="165" t="s">
        <v>12223</v>
      </c>
      <c r="T956" s="165" t="s">
        <v>10636</v>
      </c>
      <c r="U956" s="185"/>
      <c r="V956" s="209">
        <v>384</v>
      </c>
      <c r="X956" s="210">
        <v>0</v>
      </c>
      <c r="AB956" s="211" t="s">
        <v>16247</v>
      </c>
    </row>
    <row r="957" spans="1:28" s="210" customFormat="1" ht="54">
      <c r="A957" s="165" t="s">
        <v>1369</v>
      </c>
      <c r="B957" s="166" t="s">
        <v>1089</v>
      </c>
      <c r="C957" s="170" t="s">
        <v>14522</v>
      </c>
      <c r="D957" s="213"/>
      <c r="E957" s="166" t="s">
        <v>1059</v>
      </c>
      <c r="F957" s="166" t="s">
        <v>1369</v>
      </c>
      <c r="G957" s="166" t="s">
        <v>12764</v>
      </c>
      <c r="H957" s="167">
        <v>0</v>
      </c>
      <c r="I957" s="168" t="s">
        <v>1670</v>
      </c>
      <c r="J957" s="168" t="s">
        <v>4121</v>
      </c>
      <c r="K957" s="207"/>
      <c r="L957" s="207"/>
      <c r="M957" s="207"/>
      <c r="N957" s="207"/>
      <c r="O957" s="207"/>
      <c r="P957" s="169"/>
      <c r="Q957" s="208"/>
      <c r="R957" s="166" t="s">
        <v>14522</v>
      </c>
      <c r="S957" s="165" t="s">
        <v>12063</v>
      </c>
      <c r="T957" s="165" t="s">
        <v>4120</v>
      </c>
      <c r="U957" s="185"/>
      <c r="V957" s="209">
        <v>385</v>
      </c>
      <c r="X957" s="210">
        <v>0</v>
      </c>
      <c r="AB957" s="211" t="s">
        <v>16248</v>
      </c>
    </row>
    <row r="958" spans="1:28" s="210" customFormat="1" ht="67.5">
      <c r="A958" s="165" t="s">
        <v>1371</v>
      </c>
      <c r="B958" s="166" t="s">
        <v>1089</v>
      </c>
      <c r="C958" s="170" t="s">
        <v>14895</v>
      </c>
      <c r="D958" s="213"/>
      <c r="E958" s="166" t="s">
        <v>2323</v>
      </c>
      <c r="F958" s="166" t="s">
        <v>1371</v>
      </c>
      <c r="G958" s="166" t="s">
        <v>12764</v>
      </c>
      <c r="H958" s="167">
        <v>0</v>
      </c>
      <c r="I958" s="168" t="s">
        <v>1672</v>
      </c>
      <c r="J958" s="168" t="s">
        <v>1566</v>
      </c>
      <c r="K958" s="207"/>
      <c r="L958" s="207"/>
      <c r="M958" s="207"/>
      <c r="N958" s="207"/>
      <c r="O958" s="207"/>
      <c r="P958" s="169"/>
      <c r="Q958" s="208"/>
      <c r="R958" s="166" t="s">
        <v>14895</v>
      </c>
      <c r="S958" s="165" t="s">
        <v>12238</v>
      </c>
      <c r="T958" s="165" t="s">
        <v>11465</v>
      </c>
      <c r="U958" s="185"/>
      <c r="V958" s="209">
        <v>360</v>
      </c>
      <c r="X958" s="210">
        <v>0</v>
      </c>
      <c r="AB958" s="211" t="s">
        <v>16249</v>
      </c>
    </row>
    <row r="959" spans="1:28" s="210" customFormat="1" ht="67.5">
      <c r="A959" s="165" t="s">
        <v>1373</v>
      </c>
      <c r="B959" s="166" t="s">
        <v>1089</v>
      </c>
      <c r="C959" s="170" t="s">
        <v>14520</v>
      </c>
      <c r="D959" s="213"/>
      <c r="E959" s="166" t="s">
        <v>1066</v>
      </c>
      <c r="F959" s="166" t="s">
        <v>1373</v>
      </c>
      <c r="G959" s="166" t="s">
        <v>12764</v>
      </c>
      <c r="H959" s="167">
        <v>0</v>
      </c>
      <c r="I959" s="168" t="s">
        <v>15175</v>
      </c>
      <c r="J959" s="168" t="s">
        <v>1673</v>
      </c>
      <c r="K959" s="207"/>
      <c r="L959" s="207"/>
      <c r="M959" s="207"/>
      <c r="N959" s="207"/>
      <c r="O959" s="207"/>
      <c r="P959" s="169"/>
      <c r="Q959" s="208"/>
      <c r="R959" s="166" t="s">
        <v>14520</v>
      </c>
      <c r="S959" s="165" t="s">
        <v>12120</v>
      </c>
      <c r="T959" s="165" t="s">
        <v>6519</v>
      </c>
      <c r="U959" s="185"/>
      <c r="V959" s="209">
        <v>386</v>
      </c>
      <c r="X959" s="210">
        <v>0</v>
      </c>
      <c r="AB959" s="211" t="s">
        <v>16250</v>
      </c>
    </row>
    <row r="960" spans="1:28" s="210" customFormat="1" ht="81">
      <c r="A960" s="165" t="s">
        <v>1374</v>
      </c>
      <c r="B960" s="166" t="s">
        <v>1089</v>
      </c>
      <c r="C960" s="170" t="s">
        <v>14521</v>
      </c>
      <c r="D960" s="213"/>
      <c r="E960" s="166" t="s">
        <v>1059</v>
      </c>
      <c r="F960" s="166" t="s">
        <v>1374</v>
      </c>
      <c r="G960" s="166" t="s">
        <v>12764</v>
      </c>
      <c r="H960" s="167">
        <v>0</v>
      </c>
      <c r="I960" s="168" t="s">
        <v>1671</v>
      </c>
      <c r="J960" s="168" t="s">
        <v>1499</v>
      </c>
      <c r="K960" s="207"/>
      <c r="L960" s="207"/>
      <c r="M960" s="207"/>
      <c r="N960" s="207"/>
      <c r="O960" s="207"/>
      <c r="P960" s="169"/>
      <c r="Q960" s="208"/>
      <c r="R960" s="166" t="s">
        <v>14521</v>
      </c>
      <c r="S960" s="165" t="s">
        <v>12063</v>
      </c>
      <c r="T960" s="165" t="s">
        <v>4109</v>
      </c>
      <c r="U960" s="185"/>
      <c r="V960" s="209">
        <v>387</v>
      </c>
      <c r="X960" s="210">
        <v>0</v>
      </c>
      <c r="AB960" s="211" t="s">
        <v>16251</v>
      </c>
    </row>
    <row r="961" spans="1:28" s="210" customFormat="1" ht="81">
      <c r="A961" s="165" t="s">
        <v>1366</v>
      </c>
      <c r="B961" s="166" t="s">
        <v>1089</v>
      </c>
      <c r="C961" s="170" t="s">
        <v>1365</v>
      </c>
      <c r="D961" s="213"/>
      <c r="E961" s="166" t="s">
        <v>2323</v>
      </c>
      <c r="F961" s="166" t="s">
        <v>1366</v>
      </c>
      <c r="G961" s="166" t="s">
        <v>12764</v>
      </c>
      <c r="H961" s="167">
        <v>0</v>
      </c>
      <c r="I961" s="168" t="s">
        <v>1674</v>
      </c>
      <c r="J961" s="168" t="s">
        <v>1660</v>
      </c>
      <c r="K961" s="207"/>
      <c r="L961" s="207"/>
      <c r="M961" s="207"/>
      <c r="N961" s="207"/>
      <c r="O961" s="207"/>
      <c r="P961" s="169"/>
      <c r="Q961" s="208"/>
      <c r="R961" s="166" t="s">
        <v>1365</v>
      </c>
      <c r="S961" s="165" t="s">
        <v>12238</v>
      </c>
      <c r="T961" s="165" t="s">
        <v>11494</v>
      </c>
      <c r="U961" s="185"/>
      <c r="V961" s="209">
        <v>340</v>
      </c>
      <c r="X961" s="210">
        <v>0</v>
      </c>
      <c r="AB961" s="211" t="s">
        <v>16253</v>
      </c>
    </row>
    <row r="962" spans="1:28" s="210" customFormat="1" ht="67.5">
      <c r="A962" s="165" t="s">
        <v>1364</v>
      </c>
      <c r="B962" s="166" t="s">
        <v>1089</v>
      </c>
      <c r="C962" s="170" t="s">
        <v>1363</v>
      </c>
      <c r="D962" s="213"/>
      <c r="E962" s="166" t="s">
        <v>1066</v>
      </c>
      <c r="F962" s="166" t="s">
        <v>1364</v>
      </c>
      <c r="G962" s="166" t="s">
        <v>12764</v>
      </c>
      <c r="H962" s="167">
        <v>0</v>
      </c>
      <c r="I962" s="168" t="s">
        <v>1675</v>
      </c>
      <c r="J962" s="168" t="s">
        <v>1509</v>
      </c>
      <c r="K962" s="207"/>
      <c r="L962" s="207"/>
      <c r="M962" s="207"/>
      <c r="N962" s="207"/>
      <c r="O962" s="207"/>
      <c r="P962" s="169"/>
      <c r="Q962" s="208"/>
      <c r="R962" s="166" t="s">
        <v>1363</v>
      </c>
      <c r="S962" s="165" t="s">
        <v>12120</v>
      </c>
      <c r="T962" s="165" t="s">
        <v>6526</v>
      </c>
      <c r="U962" s="185"/>
      <c r="V962" s="209">
        <v>339</v>
      </c>
      <c r="X962" s="210">
        <v>0</v>
      </c>
      <c r="AB962" s="211" t="s">
        <v>16254</v>
      </c>
    </row>
    <row r="963" spans="1:28" s="210" customFormat="1" ht="81">
      <c r="A963" s="165" t="s">
        <v>1677</v>
      </c>
      <c r="B963" s="166" t="s">
        <v>1089</v>
      </c>
      <c r="C963" s="170" t="s">
        <v>11985</v>
      </c>
      <c r="D963" s="213"/>
      <c r="E963" s="166" t="s">
        <v>1054</v>
      </c>
      <c r="F963" s="166" t="s">
        <v>1677</v>
      </c>
      <c r="G963" s="166" t="s">
        <v>12764</v>
      </c>
      <c r="H963" s="167">
        <v>0</v>
      </c>
      <c r="I963" s="168" t="s">
        <v>1644</v>
      </c>
      <c r="J963" s="168" t="s">
        <v>1678</v>
      </c>
      <c r="K963" s="207"/>
      <c r="L963" s="207"/>
      <c r="M963" s="207"/>
      <c r="N963" s="207"/>
      <c r="O963" s="207"/>
      <c r="P963" s="169"/>
      <c r="Q963" s="208"/>
      <c r="R963" s="166" t="s">
        <v>11985</v>
      </c>
      <c r="S963" s="165" t="s">
        <v>12037</v>
      </c>
      <c r="T963" s="165" t="s">
        <v>3312</v>
      </c>
      <c r="U963" s="185"/>
      <c r="V963" s="209">
        <v>374</v>
      </c>
      <c r="X963" s="210">
        <v>0</v>
      </c>
      <c r="AB963" s="211" t="s">
        <v>16287</v>
      </c>
    </row>
    <row r="964" spans="1:28" s="210" customFormat="1" ht="81">
      <c r="A964" s="165" t="s">
        <v>2169</v>
      </c>
      <c r="B964" s="166" t="s">
        <v>1089</v>
      </c>
      <c r="C964" s="170" t="s">
        <v>2168</v>
      </c>
      <c r="D964" s="213"/>
      <c r="E964" s="166" t="s">
        <v>1058</v>
      </c>
      <c r="F964" s="166" t="s">
        <v>2169</v>
      </c>
      <c r="G964" s="166" t="s">
        <v>12764</v>
      </c>
      <c r="H964" s="167">
        <v>0</v>
      </c>
      <c r="I964" s="168" t="s">
        <v>1662</v>
      </c>
      <c r="J964" s="168" t="s">
        <v>13117</v>
      </c>
      <c r="K964" s="207"/>
      <c r="L964" s="207"/>
      <c r="M964" s="207"/>
      <c r="N964" s="207"/>
      <c r="O964" s="207"/>
      <c r="P964" s="169"/>
      <c r="Q964" s="208"/>
      <c r="R964" s="166" t="s">
        <v>2168</v>
      </c>
      <c r="S964" s="165" t="s">
        <v>12054</v>
      </c>
      <c r="T964" s="165" t="s">
        <v>13018</v>
      </c>
      <c r="U964" s="185"/>
      <c r="V964" s="209">
        <v>352</v>
      </c>
      <c r="X964" s="210">
        <v>0</v>
      </c>
      <c r="AB964" s="211" t="s">
        <v>16306</v>
      </c>
    </row>
    <row r="965" spans="1:28" s="210" customFormat="1" ht="121.5">
      <c r="A965" s="165" t="s">
        <v>16369</v>
      </c>
      <c r="B965" s="166" t="s">
        <v>1089</v>
      </c>
      <c r="C965" s="170" t="s">
        <v>16370</v>
      </c>
      <c r="D965" s="213"/>
      <c r="E965" s="166" t="s">
        <v>1058</v>
      </c>
      <c r="F965" s="166" t="s">
        <v>16369</v>
      </c>
      <c r="G965" s="166" t="s">
        <v>12764</v>
      </c>
      <c r="H965" s="167">
        <v>0</v>
      </c>
      <c r="I965" s="168" t="s">
        <v>16371</v>
      </c>
      <c r="J965" s="168" t="s">
        <v>13130</v>
      </c>
      <c r="K965" s="207"/>
      <c r="L965" s="207"/>
      <c r="M965" s="207"/>
      <c r="N965" s="207"/>
      <c r="O965" s="207"/>
      <c r="P965" s="169"/>
      <c r="Q965" s="208"/>
      <c r="R965" s="166" t="s">
        <v>16370</v>
      </c>
      <c r="S965" s="165" t="s">
        <v>12054</v>
      </c>
      <c r="T965" s="165" t="s">
        <v>13034</v>
      </c>
      <c r="U965" s="185"/>
      <c r="V965" s="209">
        <v>378</v>
      </c>
      <c r="X965" s="210">
        <v>0</v>
      </c>
      <c r="AB965" s="211" t="s">
        <v>16372</v>
      </c>
    </row>
    <row r="966" spans="1:28" s="210" customFormat="1" ht="121.5">
      <c r="A966" s="165" t="s">
        <v>16444</v>
      </c>
      <c r="B966" s="166" t="s">
        <v>1089</v>
      </c>
      <c r="C966" s="170" t="s">
        <v>16445</v>
      </c>
      <c r="D966" s="213"/>
      <c r="E966" s="166" t="s">
        <v>1058</v>
      </c>
      <c r="F966" s="166" t="s">
        <v>16444</v>
      </c>
      <c r="G966" s="166" t="s">
        <v>12764</v>
      </c>
      <c r="H966" s="167" t="s">
        <v>15942</v>
      </c>
      <c r="I966" s="168" t="s">
        <v>16446</v>
      </c>
      <c r="J966" s="168" t="s">
        <v>13125</v>
      </c>
      <c r="K966" s="207"/>
      <c r="L966" s="207"/>
      <c r="M966" s="207"/>
      <c r="N966" s="207"/>
      <c r="O966" s="207"/>
      <c r="P966" s="169"/>
      <c r="Q966" s="208"/>
      <c r="R966" s="166" t="s">
        <v>15942</v>
      </c>
      <c r="S966" s="165" t="s">
        <v>12054</v>
      </c>
      <c r="T966" s="165" t="s">
        <v>13026</v>
      </c>
      <c r="U966" s="185"/>
      <c r="V966" s="209" t="e">
        <v>#N/A</v>
      </c>
      <c r="X966" s="210">
        <v>0</v>
      </c>
      <c r="AB966" s="211" t="s">
        <v>16447</v>
      </c>
    </row>
    <row r="967" spans="1:28" s="210" customFormat="1" ht="40.5">
      <c r="A967" s="165" t="s">
        <v>14897</v>
      </c>
      <c r="B967" s="166" t="s">
        <v>1089</v>
      </c>
      <c r="C967" s="170" t="s">
        <v>14896</v>
      </c>
      <c r="D967" s="213"/>
      <c r="E967" s="166" t="s">
        <v>12638</v>
      </c>
      <c r="F967" s="166" t="s">
        <v>14897</v>
      </c>
      <c r="G967" s="166" t="s">
        <v>12764</v>
      </c>
      <c r="H967" s="167">
        <v>0</v>
      </c>
      <c r="I967" s="168" t="s">
        <v>15176</v>
      </c>
      <c r="J967" s="168" t="s">
        <v>4734</v>
      </c>
      <c r="K967" s="207"/>
      <c r="L967" s="207"/>
      <c r="M967" s="207"/>
      <c r="N967" s="207"/>
      <c r="O967" s="207"/>
      <c r="P967" s="169"/>
      <c r="Q967" s="208"/>
      <c r="R967" s="166" t="s">
        <v>14896</v>
      </c>
      <c r="S967" s="165" t="s">
        <v>12197</v>
      </c>
      <c r="T967" s="165" t="s">
        <v>9643</v>
      </c>
      <c r="U967" s="185"/>
      <c r="V967" s="209">
        <v>372</v>
      </c>
      <c r="X967" s="210">
        <v>0</v>
      </c>
      <c r="AB967" s="211" t="s">
        <v>16393</v>
      </c>
    </row>
    <row r="968" spans="1:28" s="210" customFormat="1" ht="135">
      <c r="A968" s="165" t="s">
        <v>16448</v>
      </c>
      <c r="B968" s="166" t="s">
        <v>1089</v>
      </c>
      <c r="C968" s="170" t="s">
        <v>16449</v>
      </c>
      <c r="D968" s="213"/>
      <c r="E968" s="166" t="s">
        <v>1058</v>
      </c>
      <c r="F968" s="166" t="s">
        <v>16448</v>
      </c>
      <c r="G968" s="166" t="s">
        <v>12764</v>
      </c>
      <c r="H968" s="167" t="s">
        <v>15942</v>
      </c>
      <c r="I968" s="168" t="s">
        <v>16437</v>
      </c>
      <c r="J968" s="168" t="s">
        <v>13121</v>
      </c>
      <c r="K968" s="207"/>
      <c r="L968" s="207"/>
      <c r="M968" s="207"/>
      <c r="N968" s="207"/>
      <c r="O968" s="207"/>
      <c r="P968" s="169"/>
      <c r="Q968" s="208"/>
      <c r="R968" s="166" t="s">
        <v>15942</v>
      </c>
      <c r="S968" s="165" t="s">
        <v>12054</v>
      </c>
      <c r="T968" s="165" t="s">
        <v>13022</v>
      </c>
      <c r="U968" s="185"/>
      <c r="V968" s="209" t="e">
        <v>#N/A</v>
      </c>
      <c r="X968" s="210">
        <v>0</v>
      </c>
      <c r="AB968" s="211" t="s">
        <v>16450</v>
      </c>
    </row>
    <row r="969" spans="1:28" s="210" customFormat="1" ht="108">
      <c r="A969" s="165" t="s">
        <v>15233</v>
      </c>
      <c r="B969" s="166" t="s">
        <v>1089</v>
      </c>
      <c r="C969" s="170" t="s">
        <v>15251</v>
      </c>
      <c r="D969" s="213"/>
      <c r="E969" s="166" t="s">
        <v>1058</v>
      </c>
      <c r="F969" s="166" t="s">
        <v>15233</v>
      </c>
      <c r="G969" s="166" t="s">
        <v>12764</v>
      </c>
      <c r="H969" s="167">
        <v>0</v>
      </c>
      <c r="I969" s="168" t="s">
        <v>15234</v>
      </c>
      <c r="J969" s="168" t="s">
        <v>13117</v>
      </c>
      <c r="K969" s="207"/>
      <c r="L969" s="207"/>
      <c r="M969" s="207"/>
      <c r="N969" s="207"/>
      <c r="O969" s="207"/>
      <c r="P969" s="169"/>
      <c r="Q969" s="208"/>
      <c r="R969" s="166" t="s">
        <v>15251</v>
      </c>
      <c r="S969" s="165" t="s">
        <v>12054</v>
      </c>
      <c r="T969" s="165" t="s">
        <v>13018</v>
      </c>
      <c r="U969" s="185"/>
      <c r="V969" s="209">
        <v>351</v>
      </c>
      <c r="X969" s="210">
        <v>0</v>
      </c>
      <c r="AB969" s="211" t="s">
        <v>16415</v>
      </c>
    </row>
    <row r="970" spans="1:28" s="210" customFormat="1" ht="108">
      <c r="A970" s="165" t="s">
        <v>2175</v>
      </c>
      <c r="B970" s="166" t="s">
        <v>1088</v>
      </c>
      <c r="C970" s="170" t="s">
        <v>2228</v>
      </c>
      <c r="D970" s="213"/>
      <c r="E970" s="166" t="s">
        <v>1058</v>
      </c>
      <c r="F970" s="166" t="s">
        <v>2175</v>
      </c>
      <c r="G970" s="166" t="s">
        <v>12764</v>
      </c>
      <c r="H970" s="167">
        <v>0</v>
      </c>
      <c r="I970" s="168" t="s">
        <v>1693</v>
      </c>
      <c r="J970" s="168" t="s">
        <v>13121</v>
      </c>
      <c r="K970" s="207"/>
      <c r="L970" s="207"/>
      <c r="M970" s="207"/>
      <c r="N970" s="207"/>
      <c r="O970" s="207"/>
      <c r="P970" s="169"/>
      <c r="Q970" s="208"/>
      <c r="R970" s="166" t="s">
        <v>2228</v>
      </c>
      <c r="S970" s="165" t="s">
        <v>12054</v>
      </c>
      <c r="T970" s="165" t="s">
        <v>13022</v>
      </c>
      <c r="U970" s="185"/>
      <c r="V970" s="209">
        <v>408</v>
      </c>
      <c r="X970" s="210">
        <v>0</v>
      </c>
      <c r="AB970" s="211" t="s">
        <v>16022</v>
      </c>
    </row>
    <row r="971" spans="1:28" s="210" customFormat="1" ht="67.5">
      <c r="A971" s="165" t="s">
        <v>735</v>
      </c>
      <c r="B971" s="166" t="s">
        <v>1088</v>
      </c>
      <c r="C971" s="170" t="s">
        <v>15235</v>
      </c>
      <c r="D971" s="213"/>
      <c r="E971" s="166" t="s">
        <v>2323</v>
      </c>
      <c r="F971" s="166" t="s">
        <v>735</v>
      </c>
      <c r="G971" s="166" t="s">
        <v>12764</v>
      </c>
      <c r="H971" s="167">
        <v>0</v>
      </c>
      <c r="I971" s="168" t="s">
        <v>1679</v>
      </c>
      <c r="J971" s="168" t="s">
        <v>1660</v>
      </c>
      <c r="K971" s="207"/>
      <c r="L971" s="207"/>
      <c r="M971" s="207"/>
      <c r="N971" s="207"/>
      <c r="O971" s="207"/>
      <c r="P971" s="169"/>
      <c r="Q971" s="208"/>
      <c r="R971" s="166" t="s">
        <v>15235</v>
      </c>
      <c r="S971" s="165" t="s">
        <v>12238</v>
      </c>
      <c r="T971" s="165" t="s">
        <v>11494</v>
      </c>
      <c r="U971" s="185"/>
      <c r="V971" s="209">
        <v>399</v>
      </c>
      <c r="X971" s="210">
        <v>0</v>
      </c>
      <c r="AB971" s="211" t="s">
        <v>16076</v>
      </c>
    </row>
    <row r="972" spans="1:28" s="210" customFormat="1" ht="67.5">
      <c r="A972" s="165" t="s">
        <v>15455</v>
      </c>
      <c r="B972" s="166" t="s">
        <v>1088</v>
      </c>
      <c r="C972" s="170" t="s">
        <v>15454</v>
      </c>
      <c r="D972" s="213"/>
      <c r="E972" s="166" t="s">
        <v>1063</v>
      </c>
      <c r="F972" s="166" t="s">
        <v>15455</v>
      </c>
      <c r="G972" s="166" t="s">
        <v>12764</v>
      </c>
      <c r="H972" s="167" t="s">
        <v>15942</v>
      </c>
      <c r="I972" s="168" t="s">
        <v>15456</v>
      </c>
      <c r="J972" s="168" t="s">
        <v>12398</v>
      </c>
      <c r="K972" s="207"/>
      <c r="L972" s="207"/>
      <c r="M972" s="207"/>
      <c r="N972" s="207"/>
      <c r="O972" s="207"/>
      <c r="P972" s="169"/>
      <c r="Q972" s="208"/>
      <c r="R972" s="166" t="s">
        <v>15942</v>
      </c>
      <c r="S972" s="165" t="s">
        <v>12107</v>
      </c>
      <c r="T972" s="165" t="s">
        <v>5882</v>
      </c>
      <c r="U972" s="185"/>
      <c r="V972" s="209" t="e">
        <v>#N/A</v>
      </c>
      <c r="X972" s="210">
        <v>0</v>
      </c>
      <c r="AB972" s="211" t="s">
        <v>16023</v>
      </c>
    </row>
    <row r="973" spans="1:28" s="210" customFormat="1" ht="67.5">
      <c r="A973" s="165" t="s">
        <v>14902</v>
      </c>
      <c r="B973" s="166" t="s">
        <v>1088</v>
      </c>
      <c r="C973" s="170" t="s">
        <v>14901</v>
      </c>
      <c r="D973" s="213"/>
      <c r="E973" s="166" t="s">
        <v>1063</v>
      </c>
      <c r="F973" s="166" t="s">
        <v>14902</v>
      </c>
      <c r="G973" s="166" t="s">
        <v>12764</v>
      </c>
      <c r="H973" s="167">
        <v>0</v>
      </c>
      <c r="I973" s="168" t="s">
        <v>14908</v>
      </c>
      <c r="J973" s="168" t="s">
        <v>12398</v>
      </c>
      <c r="K973" s="207"/>
      <c r="L973" s="207"/>
      <c r="M973" s="207"/>
      <c r="N973" s="207"/>
      <c r="O973" s="207"/>
      <c r="P973" s="169"/>
      <c r="Q973" s="208"/>
      <c r="R973" s="166" t="s">
        <v>14901</v>
      </c>
      <c r="S973" s="165" t="s">
        <v>12107</v>
      </c>
      <c r="T973" s="165" t="s">
        <v>5882</v>
      </c>
      <c r="U973" s="185"/>
      <c r="V973" s="209">
        <v>504</v>
      </c>
      <c r="X973" s="210">
        <v>0</v>
      </c>
      <c r="AB973" s="211" t="s">
        <v>16018</v>
      </c>
    </row>
    <row r="974" spans="1:28" s="210" customFormat="1" ht="67.5">
      <c r="A974" s="165" t="s">
        <v>15237</v>
      </c>
      <c r="B974" s="166" t="s">
        <v>1088</v>
      </c>
      <c r="C974" s="170" t="s">
        <v>15236</v>
      </c>
      <c r="D974" s="213"/>
      <c r="E974" s="166" t="s">
        <v>1058</v>
      </c>
      <c r="F974" s="166" t="s">
        <v>15237</v>
      </c>
      <c r="G974" s="166" t="s">
        <v>12764</v>
      </c>
      <c r="H974" s="167">
        <v>0</v>
      </c>
      <c r="I974" s="168" t="s">
        <v>15242</v>
      </c>
      <c r="J974" s="168" t="s">
        <v>13122</v>
      </c>
      <c r="K974" s="207"/>
      <c r="L974" s="207"/>
      <c r="M974" s="207"/>
      <c r="N974" s="207"/>
      <c r="O974" s="207"/>
      <c r="P974" s="169"/>
      <c r="Q974" s="208"/>
      <c r="R974" s="166" t="s">
        <v>15236</v>
      </c>
      <c r="S974" s="165" t="s">
        <v>12054</v>
      </c>
      <c r="T974" s="165" t="s">
        <v>13023</v>
      </c>
      <c r="U974" s="185"/>
      <c r="V974" s="209">
        <v>422</v>
      </c>
      <c r="X974" s="210">
        <v>0</v>
      </c>
      <c r="AB974" s="211" t="s">
        <v>16451</v>
      </c>
    </row>
    <row r="975" spans="1:28" s="210" customFormat="1" ht="20">
      <c r="A975" s="165" t="s">
        <v>1362</v>
      </c>
      <c r="B975" s="166" t="s">
        <v>1088</v>
      </c>
      <c r="C975" s="170" t="s">
        <v>866</v>
      </c>
      <c r="D975" s="213"/>
      <c r="E975" s="166" t="s">
        <v>1066</v>
      </c>
      <c r="F975" s="166" t="s">
        <v>1362</v>
      </c>
      <c r="G975" s="166" t="s">
        <v>12764</v>
      </c>
      <c r="H975" s="167">
        <v>0</v>
      </c>
      <c r="I975" s="168" t="s">
        <v>1526</v>
      </c>
      <c r="J975" s="168" t="s">
        <v>1527</v>
      </c>
      <c r="K975" s="207"/>
      <c r="L975" s="207"/>
      <c r="M975" s="207"/>
      <c r="N975" s="207"/>
      <c r="O975" s="207"/>
      <c r="P975" s="169"/>
      <c r="Q975" s="208"/>
      <c r="R975" s="166" t="s">
        <v>866</v>
      </c>
      <c r="S975" s="165" t="s">
        <v>12120</v>
      </c>
      <c r="T975" s="165" t="s">
        <v>6503</v>
      </c>
      <c r="U975" s="185"/>
      <c r="V975" s="209">
        <v>425</v>
      </c>
      <c r="X975" s="210">
        <v>0</v>
      </c>
      <c r="AB975" s="211" t="s">
        <v>16024</v>
      </c>
    </row>
    <row r="976" spans="1:28" s="210" customFormat="1" ht="40.5">
      <c r="A976" s="165" t="s">
        <v>736</v>
      </c>
      <c r="B976" s="166" t="s">
        <v>1088</v>
      </c>
      <c r="C976" s="170" t="s">
        <v>803</v>
      </c>
      <c r="D976" s="213"/>
      <c r="E976" s="166" t="s">
        <v>2321</v>
      </c>
      <c r="F976" s="166" t="s">
        <v>736</v>
      </c>
      <c r="G976" s="166" t="s">
        <v>12764</v>
      </c>
      <c r="H976" s="167">
        <v>0</v>
      </c>
      <c r="I976" s="168" t="s">
        <v>1688</v>
      </c>
      <c r="J976" s="168" t="s">
        <v>1688</v>
      </c>
      <c r="K976" s="207"/>
      <c r="L976" s="207"/>
      <c r="M976" s="207"/>
      <c r="N976" s="207"/>
      <c r="O976" s="207"/>
      <c r="P976" s="169"/>
      <c r="Q976" s="208"/>
      <c r="R976" s="166" t="s">
        <v>803</v>
      </c>
      <c r="S976" s="165" t="s">
        <v>12035</v>
      </c>
      <c r="T976" s="165" t="s">
        <v>3289</v>
      </c>
      <c r="U976" s="185"/>
      <c r="V976" s="209">
        <v>428</v>
      </c>
      <c r="X976" s="210">
        <v>0</v>
      </c>
      <c r="AB976" s="211" t="s">
        <v>15969</v>
      </c>
    </row>
    <row r="977" spans="1:28" s="210" customFormat="1" ht="54">
      <c r="A977" s="165" t="s">
        <v>737</v>
      </c>
      <c r="B977" s="166" t="s">
        <v>1088</v>
      </c>
      <c r="C977" s="170" t="s">
        <v>11977</v>
      </c>
      <c r="D977" s="213"/>
      <c r="E977" s="166" t="s">
        <v>1054</v>
      </c>
      <c r="F977" s="166" t="s">
        <v>737</v>
      </c>
      <c r="G977" s="166" t="s">
        <v>12764</v>
      </c>
      <c r="H977" s="167">
        <v>0</v>
      </c>
      <c r="I977" s="168" t="s">
        <v>1685</v>
      </c>
      <c r="J977" s="168" t="s">
        <v>1689</v>
      </c>
      <c r="K977" s="207"/>
      <c r="L977" s="207"/>
      <c r="M977" s="207"/>
      <c r="N977" s="207"/>
      <c r="O977" s="207"/>
      <c r="P977" s="169"/>
      <c r="Q977" s="208"/>
      <c r="R977" s="166" t="s">
        <v>11977</v>
      </c>
      <c r="S977" s="165" t="s">
        <v>12037</v>
      </c>
      <c r="T977" s="165" t="s">
        <v>3337</v>
      </c>
      <c r="U977" s="185"/>
      <c r="V977" s="209">
        <v>432</v>
      </c>
      <c r="X977" s="210">
        <v>0</v>
      </c>
      <c r="AB977" s="211" t="s">
        <v>16081</v>
      </c>
    </row>
    <row r="978" spans="1:28" s="210" customFormat="1" ht="67.5">
      <c r="A978" s="165" t="s">
        <v>16452</v>
      </c>
      <c r="B978" s="166" t="s">
        <v>1088</v>
      </c>
      <c r="C978" s="170" t="s">
        <v>16453</v>
      </c>
      <c r="D978" s="213"/>
      <c r="E978" s="166" t="s">
        <v>1059</v>
      </c>
      <c r="F978" s="166" t="s">
        <v>16452</v>
      </c>
      <c r="G978" s="166" t="s">
        <v>12764</v>
      </c>
      <c r="H978" s="167" t="s">
        <v>15942</v>
      </c>
      <c r="I978" s="168" t="s">
        <v>16454</v>
      </c>
      <c r="J978" s="168" t="s">
        <v>16455</v>
      </c>
      <c r="K978" s="207"/>
      <c r="L978" s="207"/>
      <c r="M978" s="207"/>
      <c r="N978" s="207"/>
      <c r="O978" s="207"/>
      <c r="P978" s="169"/>
      <c r="Q978" s="208"/>
      <c r="R978" s="166" t="s">
        <v>15942</v>
      </c>
      <c r="S978" s="165" t="s">
        <v>12063</v>
      </c>
      <c r="T978" s="165" t="s">
        <v>15942</v>
      </c>
      <c r="U978" s="185"/>
      <c r="V978" s="209" t="e">
        <v>#N/A</v>
      </c>
      <c r="X978" s="210">
        <v>0</v>
      </c>
      <c r="AB978" s="211" t="s">
        <v>16456</v>
      </c>
    </row>
    <row r="979" spans="1:28" s="210" customFormat="1" ht="27">
      <c r="A979" s="165" t="s">
        <v>738</v>
      </c>
      <c r="B979" s="166" t="s">
        <v>1088</v>
      </c>
      <c r="C979" s="170" t="s">
        <v>778</v>
      </c>
      <c r="D979" s="213"/>
      <c r="E979" s="166" t="s">
        <v>842</v>
      </c>
      <c r="F979" s="166" t="s">
        <v>738</v>
      </c>
      <c r="G979" s="166" t="s">
        <v>12764</v>
      </c>
      <c r="H979" s="167">
        <v>0</v>
      </c>
      <c r="I979" s="168" t="s">
        <v>1690</v>
      </c>
      <c r="J979" s="168" t="s">
        <v>9079</v>
      </c>
      <c r="K979" s="207"/>
      <c r="L979" s="207"/>
      <c r="M979" s="207"/>
      <c r="N979" s="207"/>
      <c r="O979" s="207"/>
      <c r="P979" s="169"/>
      <c r="Q979" s="208"/>
      <c r="R979" s="166" t="s">
        <v>778</v>
      </c>
      <c r="S979" s="165" t="s">
        <v>12184</v>
      </c>
      <c r="T979" s="165" t="s">
        <v>13070</v>
      </c>
      <c r="U979" s="185"/>
      <c r="V979" s="209">
        <v>437</v>
      </c>
      <c r="X979" s="210">
        <v>0</v>
      </c>
      <c r="AB979" s="211" t="s">
        <v>15970</v>
      </c>
    </row>
    <row r="980" spans="1:28" s="210" customFormat="1" ht="94.5">
      <c r="A980" s="165" t="s">
        <v>739</v>
      </c>
      <c r="B980" s="166" t="s">
        <v>1088</v>
      </c>
      <c r="C980" s="170" t="s">
        <v>2053</v>
      </c>
      <c r="D980" s="213"/>
      <c r="E980" s="166" t="s">
        <v>1058</v>
      </c>
      <c r="F980" s="166" t="s">
        <v>739</v>
      </c>
      <c r="G980" s="166" t="s">
        <v>12764</v>
      </c>
      <c r="H980" s="167">
        <v>0</v>
      </c>
      <c r="I980" s="168" t="s">
        <v>2336</v>
      </c>
      <c r="J980" s="168" t="s">
        <v>13126</v>
      </c>
      <c r="K980" s="207"/>
      <c r="L980" s="207"/>
      <c r="M980" s="207"/>
      <c r="N980" s="207"/>
      <c r="O980" s="207"/>
      <c r="P980" s="169"/>
      <c r="Q980" s="208"/>
      <c r="R980" s="166" t="s">
        <v>2053</v>
      </c>
      <c r="S980" s="165" t="s">
        <v>12054</v>
      </c>
      <c r="T980" s="165" t="s">
        <v>13027</v>
      </c>
      <c r="U980" s="185"/>
      <c r="V980" s="209">
        <v>443</v>
      </c>
      <c r="X980" s="210">
        <v>0</v>
      </c>
      <c r="AB980" s="211" t="s">
        <v>15971</v>
      </c>
    </row>
    <row r="981" spans="1:28" s="210" customFormat="1" ht="54">
      <c r="A981" s="165" t="s">
        <v>742</v>
      </c>
      <c r="B981" s="166" t="s">
        <v>1088</v>
      </c>
      <c r="C981" s="170" t="s">
        <v>1281</v>
      </c>
      <c r="D981" s="213"/>
      <c r="E981" s="166" t="s">
        <v>1058</v>
      </c>
      <c r="F981" s="166" t="s">
        <v>742</v>
      </c>
      <c r="G981" s="166" t="s">
        <v>12764</v>
      </c>
      <c r="H981" s="167">
        <v>0</v>
      </c>
      <c r="I981" s="168" t="s">
        <v>1694</v>
      </c>
      <c r="J981" s="168" t="s">
        <v>13101</v>
      </c>
      <c r="K981" s="207"/>
      <c r="L981" s="207"/>
      <c r="M981" s="207"/>
      <c r="N981" s="207"/>
      <c r="O981" s="207"/>
      <c r="P981" s="169"/>
      <c r="Q981" s="208"/>
      <c r="R981" s="166" t="s">
        <v>1281</v>
      </c>
      <c r="S981" s="165" t="s">
        <v>12054</v>
      </c>
      <c r="T981" s="165" t="s">
        <v>13002</v>
      </c>
      <c r="U981" s="185"/>
      <c r="V981" s="209">
        <v>411</v>
      </c>
      <c r="X981" s="210">
        <v>0</v>
      </c>
      <c r="AB981" s="211" t="s">
        <v>15968</v>
      </c>
    </row>
    <row r="982" spans="1:28" s="210" customFormat="1" ht="81">
      <c r="A982" s="165" t="s">
        <v>15890</v>
      </c>
      <c r="B982" s="166" t="s">
        <v>1088</v>
      </c>
      <c r="C982" s="170" t="s">
        <v>15891</v>
      </c>
      <c r="D982" s="213"/>
      <c r="E982" s="166" t="s">
        <v>1073</v>
      </c>
      <c r="F982" s="166" t="s">
        <v>15890</v>
      </c>
      <c r="G982" s="166" t="s">
        <v>12764</v>
      </c>
      <c r="H982" s="167">
        <v>0</v>
      </c>
      <c r="I982" s="168" t="s">
        <v>15892</v>
      </c>
      <c r="J982" s="168" t="s">
        <v>8321</v>
      </c>
      <c r="K982" s="207"/>
      <c r="L982" s="207"/>
      <c r="M982" s="207"/>
      <c r="N982" s="207"/>
      <c r="O982" s="207"/>
      <c r="P982" s="169"/>
      <c r="Q982" s="208"/>
      <c r="R982" s="166" t="s">
        <v>15891</v>
      </c>
      <c r="S982" s="165" t="s">
        <v>12164</v>
      </c>
      <c r="T982" s="165" t="s">
        <v>8320</v>
      </c>
      <c r="U982" s="185"/>
      <c r="V982" s="209">
        <v>468</v>
      </c>
      <c r="X982" s="210">
        <v>0</v>
      </c>
      <c r="AB982" s="211" t="s">
        <v>15972</v>
      </c>
    </row>
    <row r="983" spans="1:28" s="210" customFormat="1" ht="54">
      <c r="A983" s="165" t="s">
        <v>1699</v>
      </c>
      <c r="B983" s="166" t="s">
        <v>1088</v>
      </c>
      <c r="C983" s="170" t="s">
        <v>2057</v>
      </c>
      <c r="D983" s="213"/>
      <c r="E983" s="166" t="s">
        <v>2323</v>
      </c>
      <c r="F983" s="166" t="s">
        <v>1699</v>
      </c>
      <c r="G983" s="166" t="s">
        <v>12764</v>
      </c>
      <c r="H983" s="167">
        <v>0</v>
      </c>
      <c r="I983" s="168" t="s">
        <v>1700</v>
      </c>
      <c r="J983" s="168" t="s">
        <v>1575</v>
      </c>
      <c r="K983" s="207"/>
      <c r="L983" s="207"/>
      <c r="M983" s="207"/>
      <c r="N983" s="207"/>
      <c r="O983" s="207"/>
      <c r="P983" s="169"/>
      <c r="Q983" s="208"/>
      <c r="R983" s="166" t="s">
        <v>2057</v>
      </c>
      <c r="S983" s="165" t="s">
        <v>12238</v>
      </c>
      <c r="T983" s="165" t="s">
        <v>11457</v>
      </c>
      <c r="U983" s="185"/>
      <c r="V983" s="209">
        <v>473</v>
      </c>
      <c r="X983" s="210">
        <v>0</v>
      </c>
      <c r="AB983" s="211" t="s">
        <v>15999</v>
      </c>
    </row>
    <row r="984" spans="1:28" s="210" customFormat="1" ht="54">
      <c r="A984" s="165" t="s">
        <v>743</v>
      </c>
      <c r="B984" s="166" t="s">
        <v>1088</v>
      </c>
      <c r="C984" s="170" t="s">
        <v>11981</v>
      </c>
      <c r="D984" s="213"/>
      <c r="E984" s="166" t="s">
        <v>1054</v>
      </c>
      <c r="F984" s="166" t="s">
        <v>743</v>
      </c>
      <c r="G984" s="166" t="s">
        <v>12764</v>
      </c>
      <c r="H984" s="167">
        <v>0</v>
      </c>
      <c r="I984" s="168" t="s">
        <v>15243</v>
      </c>
      <c r="J984" s="168" t="s">
        <v>1610</v>
      </c>
      <c r="K984" s="207"/>
      <c r="L984" s="207"/>
      <c r="M984" s="207"/>
      <c r="N984" s="207"/>
      <c r="O984" s="207"/>
      <c r="P984" s="169"/>
      <c r="Q984" s="208"/>
      <c r="R984" s="166" t="s">
        <v>11981</v>
      </c>
      <c r="S984" s="165" t="s">
        <v>12037</v>
      </c>
      <c r="T984" s="165" t="s">
        <v>3340</v>
      </c>
      <c r="U984" s="185"/>
      <c r="V984" s="209">
        <v>476</v>
      </c>
      <c r="X984" s="210">
        <v>0</v>
      </c>
      <c r="AB984" s="211" t="s">
        <v>15958</v>
      </c>
    </row>
    <row r="985" spans="1:28" s="210" customFormat="1" ht="27">
      <c r="A985" s="165" t="s">
        <v>744</v>
      </c>
      <c r="B985" s="166" t="s">
        <v>1088</v>
      </c>
      <c r="C985" s="170" t="s">
        <v>992</v>
      </c>
      <c r="D985" s="213"/>
      <c r="E985" s="166" t="s">
        <v>840</v>
      </c>
      <c r="F985" s="166" t="s">
        <v>744</v>
      </c>
      <c r="G985" s="166" t="s">
        <v>12764</v>
      </c>
      <c r="H985" s="167">
        <v>0</v>
      </c>
      <c r="I985" s="168" t="s">
        <v>1702</v>
      </c>
      <c r="J985" s="168" t="s">
        <v>8699</v>
      </c>
      <c r="K985" s="207"/>
      <c r="L985" s="207"/>
      <c r="M985" s="207"/>
      <c r="N985" s="207"/>
      <c r="O985" s="207"/>
      <c r="P985" s="169"/>
      <c r="Q985" s="208"/>
      <c r="R985" s="166" t="s">
        <v>992</v>
      </c>
      <c r="S985" s="165" t="s">
        <v>12179</v>
      </c>
      <c r="T985" s="165" t="s">
        <v>8698</v>
      </c>
      <c r="U985" s="185"/>
      <c r="V985" s="209">
        <v>481</v>
      </c>
      <c r="X985" s="210">
        <v>0</v>
      </c>
      <c r="AB985" s="211" t="s">
        <v>15974</v>
      </c>
    </row>
    <row r="986" spans="1:28" s="210" customFormat="1" ht="81">
      <c r="A986" s="165" t="s">
        <v>745</v>
      </c>
      <c r="B986" s="166" t="s">
        <v>1088</v>
      </c>
      <c r="C986" s="170" t="s">
        <v>1120</v>
      </c>
      <c r="D986" s="213"/>
      <c r="E986" s="166" t="s">
        <v>1066</v>
      </c>
      <c r="F986" s="166" t="s">
        <v>745</v>
      </c>
      <c r="G986" s="166" t="s">
        <v>12764</v>
      </c>
      <c r="H986" s="167">
        <v>0</v>
      </c>
      <c r="I986" s="168" t="s">
        <v>15195</v>
      </c>
      <c r="J986" s="168" t="s">
        <v>6497</v>
      </c>
      <c r="K986" s="207"/>
      <c r="L986" s="207"/>
      <c r="M986" s="207"/>
      <c r="N986" s="207"/>
      <c r="O986" s="207"/>
      <c r="P986" s="169"/>
      <c r="Q986" s="208"/>
      <c r="R986" s="166" t="s">
        <v>1120</v>
      </c>
      <c r="S986" s="165" t="s">
        <v>12120</v>
      </c>
      <c r="T986" s="165" t="s">
        <v>6496</v>
      </c>
      <c r="U986" s="185"/>
      <c r="V986" s="209">
        <v>482</v>
      </c>
      <c r="X986" s="210">
        <v>0</v>
      </c>
      <c r="AB986" s="211" t="s">
        <v>16025</v>
      </c>
    </row>
    <row r="987" spans="1:28" s="210" customFormat="1" ht="67.5">
      <c r="A987" s="165" t="s">
        <v>1705</v>
      </c>
      <c r="B987" s="166" t="s">
        <v>1088</v>
      </c>
      <c r="C987" s="170" t="s">
        <v>12706</v>
      </c>
      <c r="D987" s="213"/>
      <c r="E987" s="166" t="s">
        <v>1058</v>
      </c>
      <c r="F987" s="166" t="s">
        <v>1705</v>
      </c>
      <c r="G987" s="166" t="s">
        <v>12764</v>
      </c>
      <c r="H987" s="167">
        <v>0</v>
      </c>
      <c r="I987" s="168" t="s">
        <v>1692</v>
      </c>
      <c r="J987" s="168" t="s">
        <v>13117</v>
      </c>
      <c r="K987" s="207"/>
      <c r="L987" s="207"/>
      <c r="M987" s="207"/>
      <c r="N987" s="207"/>
      <c r="O987" s="207"/>
      <c r="P987" s="169"/>
      <c r="Q987" s="208"/>
      <c r="R987" s="166" t="s">
        <v>12706</v>
      </c>
      <c r="S987" s="165" t="s">
        <v>12054</v>
      </c>
      <c r="T987" s="165" t="s">
        <v>13018</v>
      </c>
      <c r="U987" s="185"/>
      <c r="V987" s="209">
        <v>458</v>
      </c>
      <c r="X987" s="210">
        <v>0</v>
      </c>
      <c r="AB987" s="211" t="s">
        <v>15998</v>
      </c>
    </row>
    <row r="988" spans="1:28" s="210" customFormat="1" ht="81">
      <c r="A988" s="165" t="s">
        <v>747</v>
      </c>
      <c r="B988" s="166" t="s">
        <v>1088</v>
      </c>
      <c r="C988" s="170" t="s">
        <v>746</v>
      </c>
      <c r="D988" s="213"/>
      <c r="E988" s="166" t="s">
        <v>848</v>
      </c>
      <c r="F988" s="166" t="s">
        <v>747</v>
      </c>
      <c r="G988" s="166" t="s">
        <v>12764</v>
      </c>
      <c r="H988" s="167">
        <v>0</v>
      </c>
      <c r="I988" s="168" t="s">
        <v>2233</v>
      </c>
      <c r="J988" s="168" t="s">
        <v>10585</v>
      </c>
      <c r="K988" s="207"/>
      <c r="L988" s="207"/>
      <c r="M988" s="207"/>
      <c r="N988" s="207"/>
      <c r="O988" s="207"/>
      <c r="P988" s="169"/>
      <c r="Q988" s="208"/>
      <c r="R988" s="166" t="s">
        <v>746</v>
      </c>
      <c r="S988" s="165" t="s">
        <v>12223</v>
      </c>
      <c r="T988" s="165" t="s">
        <v>10584</v>
      </c>
      <c r="U988" s="185"/>
      <c r="V988" s="209">
        <v>490</v>
      </c>
      <c r="X988" s="210">
        <v>0</v>
      </c>
      <c r="AB988" s="211" t="s">
        <v>16026</v>
      </c>
    </row>
    <row r="989" spans="1:28" s="210" customFormat="1" ht="54">
      <c r="A989" s="165" t="s">
        <v>748</v>
      </c>
      <c r="B989" s="166" t="s">
        <v>1088</v>
      </c>
      <c r="C989" s="170" t="s">
        <v>13290</v>
      </c>
      <c r="D989" s="213"/>
      <c r="E989" s="166" t="s">
        <v>2321</v>
      </c>
      <c r="F989" s="166" t="s">
        <v>748</v>
      </c>
      <c r="G989" s="166" t="s">
        <v>12764</v>
      </c>
      <c r="H989" s="167">
        <v>0</v>
      </c>
      <c r="I989" s="168" t="s">
        <v>1688</v>
      </c>
      <c r="J989" s="168" t="s">
        <v>1688</v>
      </c>
      <c r="K989" s="207"/>
      <c r="L989" s="207"/>
      <c r="M989" s="207"/>
      <c r="N989" s="207"/>
      <c r="O989" s="207"/>
      <c r="P989" s="169"/>
      <c r="Q989" s="208"/>
      <c r="R989" s="166" t="s">
        <v>13290</v>
      </c>
      <c r="S989" s="165" t="s">
        <v>12035</v>
      </c>
      <c r="T989" s="165" t="s">
        <v>3289</v>
      </c>
      <c r="U989" s="185"/>
      <c r="V989" s="209">
        <v>493</v>
      </c>
      <c r="X989" s="210">
        <v>0</v>
      </c>
      <c r="AB989" s="211" t="s">
        <v>15959</v>
      </c>
    </row>
    <row r="990" spans="1:28" s="210" customFormat="1" ht="67.5">
      <c r="A990" s="165" t="s">
        <v>15458</v>
      </c>
      <c r="B990" s="166" t="s">
        <v>1088</v>
      </c>
      <c r="C990" s="170" t="s">
        <v>15457</v>
      </c>
      <c r="D990" s="213"/>
      <c r="E990" s="166" t="s">
        <v>1063</v>
      </c>
      <c r="F990" s="166" t="s">
        <v>15458</v>
      </c>
      <c r="G990" s="166" t="s">
        <v>12764</v>
      </c>
      <c r="H990" s="167" t="s">
        <v>15942</v>
      </c>
      <c r="I990" s="168" t="s">
        <v>1686</v>
      </c>
      <c r="J990" s="168" t="s">
        <v>12398</v>
      </c>
      <c r="K990" s="207"/>
      <c r="L990" s="207"/>
      <c r="M990" s="207"/>
      <c r="N990" s="207"/>
      <c r="O990" s="207"/>
      <c r="P990" s="169"/>
      <c r="Q990" s="208"/>
      <c r="R990" s="166" t="s">
        <v>15942</v>
      </c>
      <c r="S990" s="165" t="s">
        <v>12107</v>
      </c>
      <c r="T990" s="165" t="s">
        <v>5882</v>
      </c>
      <c r="U990" s="185"/>
      <c r="V990" s="209" t="e">
        <v>#N/A</v>
      </c>
      <c r="X990" s="210">
        <v>0</v>
      </c>
      <c r="AB990" s="211" t="s">
        <v>16001</v>
      </c>
    </row>
    <row r="991" spans="1:28" s="210" customFormat="1" ht="54">
      <c r="A991" s="165" t="s">
        <v>15917</v>
      </c>
      <c r="B991" s="166" t="s">
        <v>1088</v>
      </c>
      <c r="C991" s="170" t="s">
        <v>15918</v>
      </c>
      <c r="D991" s="213"/>
      <c r="E991" s="166" t="s">
        <v>1063</v>
      </c>
      <c r="F991" s="166" t="s">
        <v>15917</v>
      </c>
      <c r="G991" s="166" t="s">
        <v>12764</v>
      </c>
      <c r="H991" s="167" t="s">
        <v>15942</v>
      </c>
      <c r="I991" s="168" t="s">
        <v>15919</v>
      </c>
      <c r="J991" s="168" t="s">
        <v>12398</v>
      </c>
      <c r="K991" s="207"/>
      <c r="L991" s="207"/>
      <c r="M991" s="207"/>
      <c r="N991" s="207"/>
      <c r="O991" s="207"/>
      <c r="P991" s="169"/>
      <c r="Q991" s="208"/>
      <c r="R991" s="166" t="s">
        <v>15942</v>
      </c>
      <c r="S991" s="165" t="s">
        <v>12107</v>
      </c>
      <c r="T991" s="165" t="s">
        <v>5882</v>
      </c>
      <c r="U991" s="185"/>
      <c r="V991" s="209" t="e">
        <v>#N/A</v>
      </c>
      <c r="X991" s="210">
        <v>0</v>
      </c>
      <c r="AB991" s="211" t="s">
        <v>16027</v>
      </c>
    </row>
    <row r="992" spans="1:28" s="210" customFormat="1" ht="67.5">
      <c r="A992" s="165" t="s">
        <v>15893</v>
      </c>
      <c r="B992" s="166" t="s">
        <v>1088</v>
      </c>
      <c r="C992" s="170" t="s">
        <v>15894</v>
      </c>
      <c r="D992" s="213"/>
      <c r="E992" s="166" t="s">
        <v>1063</v>
      </c>
      <c r="F992" s="166" t="s">
        <v>15893</v>
      </c>
      <c r="G992" s="166" t="s">
        <v>12764</v>
      </c>
      <c r="H992" s="167" t="s">
        <v>15942</v>
      </c>
      <c r="I992" s="168" t="s">
        <v>15895</v>
      </c>
      <c r="J992" s="168" t="s">
        <v>12398</v>
      </c>
      <c r="K992" s="207"/>
      <c r="L992" s="207"/>
      <c r="M992" s="207"/>
      <c r="N992" s="207"/>
      <c r="O992" s="207"/>
      <c r="P992" s="169"/>
      <c r="Q992" s="208"/>
      <c r="R992" s="166" t="s">
        <v>15942</v>
      </c>
      <c r="S992" s="165" t="s">
        <v>12107</v>
      </c>
      <c r="T992" s="165" t="s">
        <v>5882</v>
      </c>
      <c r="U992" s="185"/>
      <c r="V992" s="209" t="e">
        <v>#N/A</v>
      </c>
      <c r="X992" s="210">
        <v>0</v>
      </c>
      <c r="AB992" s="211" t="s">
        <v>16028</v>
      </c>
    </row>
    <row r="993" spans="1:28" s="210" customFormat="1" ht="54">
      <c r="A993" s="165" t="s">
        <v>16457</v>
      </c>
      <c r="B993" s="166" t="s">
        <v>1088</v>
      </c>
      <c r="C993" s="170" t="s">
        <v>16458</v>
      </c>
      <c r="D993" s="213"/>
      <c r="E993" s="166" t="s">
        <v>15964</v>
      </c>
      <c r="F993" s="166" t="s">
        <v>16457</v>
      </c>
      <c r="G993" s="166" t="s">
        <v>12764</v>
      </c>
      <c r="H993" s="167" t="s">
        <v>15942</v>
      </c>
      <c r="I993" s="168" t="s">
        <v>1686</v>
      </c>
      <c r="J993" s="168" t="s">
        <v>12398</v>
      </c>
      <c r="K993" s="207"/>
      <c r="L993" s="207"/>
      <c r="M993" s="207"/>
      <c r="N993" s="207"/>
      <c r="O993" s="207"/>
      <c r="P993" s="169"/>
      <c r="Q993" s="208"/>
      <c r="R993" s="166" t="s">
        <v>15942</v>
      </c>
      <c r="S993" s="165" t="s">
        <v>12107</v>
      </c>
      <c r="T993" s="165" t="s">
        <v>5882</v>
      </c>
      <c r="U993" s="185"/>
      <c r="V993" s="209" t="e">
        <v>#N/A</v>
      </c>
      <c r="X993" s="210">
        <v>0</v>
      </c>
      <c r="AB993" s="211" t="s">
        <v>16459</v>
      </c>
    </row>
    <row r="994" spans="1:28" s="210" customFormat="1" ht="67.5">
      <c r="A994" s="165" t="s">
        <v>15896</v>
      </c>
      <c r="B994" s="166" t="s">
        <v>1088</v>
      </c>
      <c r="C994" s="170" t="s">
        <v>15897</v>
      </c>
      <c r="D994" s="213"/>
      <c r="E994" s="166" t="s">
        <v>1063</v>
      </c>
      <c r="F994" s="166" t="s">
        <v>15896</v>
      </c>
      <c r="G994" s="166" t="s">
        <v>12764</v>
      </c>
      <c r="H994" s="167" t="s">
        <v>15942</v>
      </c>
      <c r="I994" s="168" t="s">
        <v>15898</v>
      </c>
      <c r="J994" s="168" t="s">
        <v>12398</v>
      </c>
      <c r="K994" s="207"/>
      <c r="L994" s="207"/>
      <c r="M994" s="207"/>
      <c r="N994" s="207"/>
      <c r="O994" s="207"/>
      <c r="P994" s="169"/>
      <c r="Q994" s="208"/>
      <c r="R994" s="166" t="s">
        <v>15942</v>
      </c>
      <c r="S994" s="165" t="s">
        <v>12107</v>
      </c>
      <c r="T994" s="165" t="s">
        <v>5882</v>
      </c>
      <c r="U994" s="185"/>
      <c r="V994" s="209" t="e">
        <v>#N/A</v>
      </c>
      <c r="X994" s="210">
        <v>0</v>
      </c>
      <c r="AB994" s="211" t="s">
        <v>16424</v>
      </c>
    </row>
    <row r="995" spans="1:28" s="210" customFormat="1" ht="40.5">
      <c r="A995" s="165" t="s">
        <v>15899</v>
      </c>
      <c r="B995" s="166" t="s">
        <v>1088</v>
      </c>
      <c r="C995" s="170" t="s">
        <v>15900</v>
      </c>
      <c r="D995" s="213"/>
      <c r="E995" s="166" t="s">
        <v>1063</v>
      </c>
      <c r="F995" s="166" t="s">
        <v>15899</v>
      </c>
      <c r="G995" s="166" t="s">
        <v>12764</v>
      </c>
      <c r="H995" s="167" t="s">
        <v>15942</v>
      </c>
      <c r="I995" s="168" t="s">
        <v>14554</v>
      </c>
      <c r="J995" s="168" t="s">
        <v>12398</v>
      </c>
      <c r="K995" s="207"/>
      <c r="L995" s="207"/>
      <c r="M995" s="207"/>
      <c r="N995" s="207"/>
      <c r="O995" s="207"/>
      <c r="P995" s="169"/>
      <c r="Q995" s="208"/>
      <c r="R995" s="166" t="s">
        <v>15942</v>
      </c>
      <c r="S995" s="165" t="s">
        <v>12107</v>
      </c>
      <c r="T995" s="165" t="s">
        <v>5882</v>
      </c>
      <c r="U995" s="185"/>
      <c r="V995" s="209" t="e">
        <v>#N/A</v>
      </c>
      <c r="X995" s="210">
        <v>0</v>
      </c>
      <c r="AB995" s="211" t="s">
        <v>16029</v>
      </c>
    </row>
    <row r="996" spans="1:28" s="210" customFormat="1" ht="54">
      <c r="A996" s="165" t="s">
        <v>749</v>
      </c>
      <c r="B996" s="166" t="s">
        <v>1088</v>
      </c>
      <c r="C996" s="170" t="s">
        <v>607</v>
      </c>
      <c r="D996" s="213"/>
      <c r="E996" s="166" t="s">
        <v>1063</v>
      </c>
      <c r="F996" s="166" t="s">
        <v>749</v>
      </c>
      <c r="G996" s="166" t="s">
        <v>12764</v>
      </c>
      <c r="H996" s="167">
        <v>0</v>
      </c>
      <c r="I996" s="168" t="s">
        <v>1686</v>
      </c>
      <c r="J996" s="168" t="s">
        <v>12398</v>
      </c>
      <c r="K996" s="207"/>
      <c r="L996" s="207"/>
      <c r="M996" s="207"/>
      <c r="N996" s="207"/>
      <c r="O996" s="207"/>
      <c r="P996" s="169"/>
      <c r="Q996" s="208"/>
      <c r="R996" s="166" t="s">
        <v>607</v>
      </c>
      <c r="S996" s="165" t="s">
        <v>12107</v>
      </c>
      <c r="T996" s="165" t="s">
        <v>5882</v>
      </c>
      <c r="U996" s="185"/>
      <c r="V996" s="209">
        <v>502</v>
      </c>
      <c r="X996" s="210">
        <v>0</v>
      </c>
      <c r="AB996" s="211" t="s">
        <v>15980</v>
      </c>
    </row>
    <row r="997" spans="1:28" s="210" customFormat="1" ht="54">
      <c r="A997" s="165" t="s">
        <v>15253</v>
      </c>
      <c r="B997" s="166" t="s">
        <v>1088</v>
      </c>
      <c r="C997" s="170" t="s">
        <v>15252</v>
      </c>
      <c r="D997" s="213"/>
      <c r="E997" s="166" t="s">
        <v>1063</v>
      </c>
      <c r="F997" s="166" t="s">
        <v>15253</v>
      </c>
      <c r="G997" s="166" t="s">
        <v>12764</v>
      </c>
      <c r="H997" s="167">
        <v>0</v>
      </c>
      <c r="I997" s="168" t="s">
        <v>14554</v>
      </c>
      <c r="J997" s="168" t="s">
        <v>12398</v>
      </c>
      <c r="K997" s="207"/>
      <c r="L997" s="207"/>
      <c r="M997" s="207"/>
      <c r="N997" s="207"/>
      <c r="O997" s="207"/>
      <c r="P997" s="169"/>
      <c r="Q997" s="208"/>
      <c r="R997" s="166" t="s">
        <v>15252</v>
      </c>
      <c r="S997" s="165" t="s">
        <v>12107</v>
      </c>
      <c r="T997" s="165" t="s">
        <v>5882</v>
      </c>
      <c r="U997" s="185"/>
      <c r="V997" s="209">
        <v>505</v>
      </c>
      <c r="X997" s="210">
        <v>0</v>
      </c>
      <c r="AB997" s="211" t="s">
        <v>15981</v>
      </c>
    </row>
    <row r="998" spans="1:28" s="210" customFormat="1" ht="54">
      <c r="A998" s="165" t="s">
        <v>15901</v>
      </c>
      <c r="B998" s="166" t="s">
        <v>1088</v>
      </c>
      <c r="C998" s="170" t="s">
        <v>15902</v>
      </c>
      <c r="D998" s="213"/>
      <c r="E998" s="166" t="s">
        <v>1063</v>
      </c>
      <c r="F998" s="166" t="s">
        <v>15901</v>
      </c>
      <c r="G998" s="166" t="s">
        <v>12764</v>
      </c>
      <c r="H998" s="167" t="s">
        <v>15942</v>
      </c>
      <c r="I998" s="168" t="s">
        <v>1686</v>
      </c>
      <c r="J998" s="168" t="s">
        <v>12398</v>
      </c>
      <c r="K998" s="207"/>
      <c r="L998" s="207"/>
      <c r="M998" s="207"/>
      <c r="N998" s="207"/>
      <c r="O998" s="207"/>
      <c r="P998" s="169"/>
      <c r="Q998" s="208"/>
      <c r="R998" s="166" t="s">
        <v>15942</v>
      </c>
      <c r="S998" s="165" t="s">
        <v>12107</v>
      </c>
      <c r="T998" s="165" t="s">
        <v>5882</v>
      </c>
      <c r="U998" s="185"/>
      <c r="V998" s="209" t="e">
        <v>#N/A</v>
      </c>
      <c r="X998" s="210">
        <v>0</v>
      </c>
      <c r="AB998" s="211" t="s">
        <v>15976</v>
      </c>
    </row>
    <row r="999" spans="1:28" s="210" customFormat="1" ht="67.5">
      <c r="A999" s="165" t="s">
        <v>15920</v>
      </c>
      <c r="B999" s="166" t="s">
        <v>1088</v>
      </c>
      <c r="C999" s="170" t="s">
        <v>15921</v>
      </c>
      <c r="D999" s="213"/>
      <c r="E999" s="166" t="s">
        <v>1063</v>
      </c>
      <c r="F999" s="166" t="s">
        <v>15920</v>
      </c>
      <c r="G999" s="166" t="s">
        <v>12764</v>
      </c>
      <c r="H999" s="167" t="s">
        <v>15942</v>
      </c>
      <c r="I999" s="168" t="s">
        <v>14554</v>
      </c>
      <c r="J999" s="168" t="s">
        <v>12398</v>
      </c>
      <c r="K999" s="207"/>
      <c r="L999" s="207"/>
      <c r="M999" s="207"/>
      <c r="N999" s="207"/>
      <c r="O999" s="207"/>
      <c r="P999" s="169"/>
      <c r="Q999" s="208"/>
      <c r="R999" s="166" t="s">
        <v>15942</v>
      </c>
      <c r="S999" s="165" t="s">
        <v>12107</v>
      </c>
      <c r="T999" s="165" t="s">
        <v>5882</v>
      </c>
      <c r="U999" s="185"/>
      <c r="V999" s="209" t="e">
        <v>#N/A</v>
      </c>
      <c r="X999" s="210">
        <v>0</v>
      </c>
      <c r="AB999" s="211" t="s">
        <v>16030</v>
      </c>
    </row>
    <row r="1000" spans="1:28" s="210" customFormat="1" ht="54">
      <c r="A1000" s="165" t="s">
        <v>15922</v>
      </c>
      <c r="B1000" s="166" t="s">
        <v>1088</v>
      </c>
      <c r="C1000" s="170" t="s">
        <v>15923</v>
      </c>
      <c r="D1000" s="213"/>
      <c r="E1000" s="166" t="s">
        <v>1063</v>
      </c>
      <c r="F1000" s="166" t="s">
        <v>15922</v>
      </c>
      <c r="G1000" s="166" t="s">
        <v>12764</v>
      </c>
      <c r="H1000" s="167" t="s">
        <v>15942</v>
      </c>
      <c r="I1000" s="168" t="s">
        <v>14554</v>
      </c>
      <c r="J1000" s="168" t="s">
        <v>12398</v>
      </c>
      <c r="K1000" s="207"/>
      <c r="L1000" s="207"/>
      <c r="M1000" s="207"/>
      <c r="N1000" s="207"/>
      <c r="O1000" s="207"/>
      <c r="P1000" s="169"/>
      <c r="Q1000" s="208"/>
      <c r="R1000" s="166" t="s">
        <v>15942</v>
      </c>
      <c r="S1000" s="165" t="s">
        <v>12107</v>
      </c>
      <c r="T1000" s="165" t="s">
        <v>5882</v>
      </c>
      <c r="U1000" s="185"/>
      <c r="V1000" s="209" t="e">
        <v>#N/A</v>
      </c>
      <c r="X1000" s="210">
        <v>0</v>
      </c>
      <c r="AB1000" s="211" t="s">
        <v>16031</v>
      </c>
    </row>
    <row r="1001" spans="1:28" s="210" customFormat="1" ht="54">
      <c r="A1001" s="165" t="s">
        <v>767</v>
      </c>
      <c r="B1001" s="166" t="s">
        <v>1088</v>
      </c>
      <c r="C1001" s="170" t="s">
        <v>13289</v>
      </c>
      <c r="D1001" s="213"/>
      <c r="E1001" s="166" t="s">
        <v>1063</v>
      </c>
      <c r="F1001" s="166" t="s">
        <v>767</v>
      </c>
      <c r="G1001" s="166" t="s">
        <v>12764</v>
      </c>
      <c r="H1001" s="167">
        <v>0</v>
      </c>
      <c r="I1001" s="168" t="s">
        <v>1708</v>
      </c>
      <c r="J1001" s="168" t="s">
        <v>5897</v>
      </c>
      <c r="K1001" s="207"/>
      <c r="L1001" s="207"/>
      <c r="M1001" s="207"/>
      <c r="N1001" s="207"/>
      <c r="O1001" s="207"/>
      <c r="P1001" s="169"/>
      <c r="Q1001" s="208"/>
      <c r="R1001" s="166" t="s">
        <v>13289</v>
      </c>
      <c r="S1001" s="165" t="s">
        <v>12107</v>
      </c>
      <c r="T1001" s="165" t="s">
        <v>5896</v>
      </c>
      <c r="U1001" s="185"/>
      <c r="V1001" s="209">
        <v>509</v>
      </c>
      <c r="X1001" s="210">
        <v>0</v>
      </c>
      <c r="AB1001" s="211" t="s">
        <v>15966</v>
      </c>
    </row>
    <row r="1002" spans="1:28" s="210" customFormat="1" ht="54">
      <c r="A1002" s="165" t="s">
        <v>750</v>
      </c>
      <c r="B1002" s="166" t="s">
        <v>1088</v>
      </c>
      <c r="C1002" s="170" t="s">
        <v>13288</v>
      </c>
      <c r="D1002" s="213"/>
      <c r="E1002" s="166" t="s">
        <v>1063</v>
      </c>
      <c r="F1002" s="166" t="s">
        <v>750</v>
      </c>
      <c r="G1002" s="166" t="s">
        <v>12764</v>
      </c>
      <c r="H1002" s="167">
        <v>0</v>
      </c>
      <c r="I1002" s="168" t="s">
        <v>1710</v>
      </c>
      <c r="J1002" s="168" t="s">
        <v>12398</v>
      </c>
      <c r="K1002" s="207"/>
      <c r="L1002" s="207"/>
      <c r="M1002" s="207"/>
      <c r="N1002" s="207"/>
      <c r="O1002" s="207"/>
      <c r="P1002" s="169"/>
      <c r="Q1002" s="208"/>
      <c r="R1002" s="166" t="s">
        <v>13288</v>
      </c>
      <c r="S1002" s="165" t="s">
        <v>12107</v>
      </c>
      <c r="T1002" s="165" t="s">
        <v>5882</v>
      </c>
      <c r="U1002" s="185"/>
      <c r="V1002" s="209">
        <v>510</v>
      </c>
      <c r="X1002" s="210">
        <v>0</v>
      </c>
      <c r="AB1002" s="211" t="s">
        <v>15965</v>
      </c>
    </row>
    <row r="1003" spans="1:28" s="210" customFormat="1" ht="54">
      <c r="A1003" s="165" t="s">
        <v>15924</v>
      </c>
      <c r="B1003" s="166" t="s">
        <v>1088</v>
      </c>
      <c r="C1003" s="170" t="s">
        <v>15925</v>
      </c>
      <c r="D1003" s="213"/>
      <c r="E1003" s="166" t="s">
        <v>1063</v>
      </c>
      <c r="F1003" s="166" t="s">
        <v>15924</v>
      </c>
      <c r="G1003" s="166" t="s">
        <v>12764</v>
      </c>
      <c r="H1003" s="167" t="s">
        <v>15942</v>
      </c>
      <c r="I1003" s="168" t="s">
        <v>15926</v>
      </c>
      <c r="J1003" s="168" t="s">
        <v>12398</v>
      </c>
      <c r="K1003" s="207"/>
      <c r="L1003" s="207"/>
      <c r="M1003" s="207"/>
      <c r="N1003" s="207"/>
      <c r="O1003" s="207"/>
      <c r="P1003" s="169"/>
      <c r="Q1003" s="208"/>
      <c r="R1003" s="166" t="s">
        <v>15942</v>
      </c>
      <c r="S1003" s="165" t="s">
        <v>12107</v>
      </c>
      <c r="T1003" s="165" t="s">
        <v>5882</v>
      </c>
      <c r="U1003" s="185"/>
      <c r="V1003" s="209" t="e">
        <v>#N/A</v>
      </c>
      <c r="X1003" s="210">
        <v>0</v>
      </c>
      <c r="AB1003" s="211" t="s">
        <v>16032</v>
      </c>
    </row>
    <row r="1004" spans="1:28" s="210" customFormat="1" ht="54">
      <c r="A1004" s="165" t="s">
        <v>15927</v>
      </c>
      <c r="B1004" s="166" t="s">
        <v>1088</v>
      </c>
      <c r="C1004" s="170" t="s">
        <v>15928</v>
      </c>
      <c r="D1004" s="213"/>
      <c r="E1004" s="166" t="s">
        <v>1063</v>
      </c>
      <c r="F1004" s="166" t="s">
        <v>15927</v>
      </c>
      <c r="G1004" s="166" t="s">
        <v>12764</v>
      </c>
      <c r="H1004" s="167" t="s">
        <v>15942</v>
      </c>
      <c r="I1004" s="168" t="s">
        <v>14554</v>
      </c>
      <c r="J1004" s="168" t="s">
        <v>12398</v>
      </c>
      <c r="K1004" s="207"/>
      <c r="L1004" s="207"/>
      <c r="M1004" s="207"/>
      <c r="N1004" s="207"/>
      <c r="O1004" s="207"/>
      <c r="P1004" s="169"/>
      <c r="Q1004" s="208"/>
      <c r="R1004" s="166" t="s">
        <v>15942</v>
      </c>
      <c r="S1004" s="165" t="s">
        <v>12107</v>
      </c>
      <c r="T1004" s="165" t="s">
        <v>5882</v>
      </c>
      <c r="U1004" s="185"/>
      <c r="V1004" s="209" t="e">
        <v>#N/A</v>
      </c>
      <c r="X1004" s="210">
        <v>0</v>
      </c>
      <c r="AB1004" s="211" t="s">
        <v>16033</v>
      </c>
    </row>
    <row r="1005" spans="1:28" s="210" customFormat="1" ht="40.5">
      <c r="A1005" s="165" t="s">
        <v>15929</v>
      </c>
      <c r="B1005" s="166" t="s">
        <v>1088</v>
      </c>
      <c r="C1005" s="170" t="s">
        <v>15930</v>
      </c>
      <c r="D1005" s="213"/>
      <c r="E1005" s="166" t="s">
        <v>1063</v>
      </c>
      <c r="F1005" s="166" t="s">
        <v>15929</v>
      </c>
      <c r="G1005" s="166" t="s">
        <v>12764</v>
      </c>
      <c r="H1005" s="167" t="s">
        <v>15942</v>
      </c>
      <c r="I1005" s="168" t="s">
        <v>15931</v>
      </c>
      <c r="J1005" s="168" t="s">
        <v>12398</v>
      </c>
      <c r="K1005" s="207"/>
      <c r="L1005" s="207"/>
      <c r="M1005" s="207"/>
      <c r="N1005" s="207"/>
      <c r="O1005" s="207"/>
      <c r="P1005" s="169"/>
      <c r="Q1005" s="208"/>
      <c r="R1005" s="166" t="s">
        <v>15942</v>
      </c>
      <c r="S1005" s="165" t="s">
        <v>12107</v>
      </c>
      <c r="T1005" s="165" t="s">
        <v>5882</v>
      </c>
      <c r="U1005" s="185"/>
      <c r="V1005" s="209" t="e">
        <v>#N/A</v>
      </c>
      <c r="X1005" s="210">
        <v>0</v>
      </c>
      <c r="AB1005" s="211" t="s">
        <v>16034</v>
      </c>
    </row>
    <row r="1006" spans="1:28" s="210" customFormat="1" ht="27">
      <c r="A1006" s="165" t="s">
        <v>752</v>
      </c>
      <c r="B1006" s="166" t="s">
        <v>1088</v>
      </c>
      <c r="C1006" s="170" t="s">
        <v>751</v>
      </c>
      <c r="D1006" s="213"/>
      <c r="E1006" s="166" t="s">
        <v>2322</v>
      </c>
      <c r="F1006" s="166" t="s">
        <v>752</v>
      </c>
      <c r="G1006" s="166" t="s">
        <v>12764</v>
      </c>
      <c r="H1006" s="167">
        <v>0</v>
      </c>
      <c r="I1006" s="168" t="s">
        <v>13312</v>
      </c>
      <c r="J1006" s="168" t="s">
        <v>1630</v>
      </c>
      <c r="K1006" s="207"/>
      <c r="L1006" s="207"/>
      <c r="M1006" s="207"/>
      <c r="N1006" s="207"/>
      <c r="O1006" s="207"/>
      <c r="P1006" s="169"/>
      <c r="Q1006" s="208"/>
      <c r="R1006" s="166" t="s">
        <v>751</v>
      </c>
      <c r="S1006" s="165" t="s">
        <v>12233</v>
      </c>
      <c r="T1006" s="165" t="s">
        <v>11072</v>
      </c>
      <c r="U1006" s="185"/>
      <c r="V1006" s="209">
        <v>515</v>
      </c>
      <c r="X1006" s="210">
        <v>0</v>
      </c>
      <c r="AB1006" s="211" t="s">
        <v>16002</v>
      </c>
    </row>
    <row r="1007" spans="1:28" s="210" customFormat="1" ht="40.5">
      <c r="A1007" s="165" t="s">
        <v>16460</v>
      </c>
      <c r="B1007" s="166" t="s">
        <v>1088</v>
      </c>
      <c r="C1007" s="170" t="s">
        <v>16461</v>
      </c>
      <c r="D1007" s="213"/>
      <c r="E1007" s="166" t="s">
        <v>1054</v>
      </c>
      <c r="F1007" s="166" t="s">
        <v>16460</v>
      </c>
      <c r="G1007" s="166" t="s">
        <v>12764</v>
      </c>
      <c r="H1007" s="167" t="s">
        <v>15942</v>
      </c>
      <c r="I1007" s="168" t="s">
        <v>16462</v>
      </c>
      <c r="J1007" s="168" t="s">
        <v>15942</v>
      </c>
      <c r="K1007" s="207"/>
      <c r="L1007" s="207"/>
      <c r="M1007" s="207"/>
      <c r="N1007" s="207"/>
      <c r="O1007" s="207"/>
      <c r="P1007" s="169"/>
      <c r="Q1007" s="208"/>
      <c r="R1007" s="166" t="s">
        <v>15942</v>
      </c>
      <c r="S1007" s="165" t="s">
        <v>12037</v>
      </c>
      <c r="T1007" s="165" t="s">
        <v>15942</v>
      </c>
      <c r="U1007" s="185"/>
      <c r="V1007" s="209" t="e">
        <v>#N/A</v>
      </c>
      <c r="X1007" s="210">
        <v>0</v>
      </c>
      <c r="AB1007" s="211" t="s">
        <v>16463</v>
      </c>
    </row>
    <row r="1008" spans="1:28" s="210" customFormat="1" ht="27">
      <c r="A1008" s="165" t="s">
        <v>753</v>
      </c>
      <c r="B1008" s="166" t="s">
        <v>1088</v>
      </c>
      <c r="C1008" s="170" t="s">
        <v>989</v>
      </c>
      <c r="D1008" s="213"/>
      <c r="E1008" s="166" t="s">
        <v>848</v>
      </c>
      <c r="F1008" s="166" t="s">
        <v>753</v>
      </c>
      <c r="G1008" s="166" t="s">
        <v>12764</v>
      </c>
      <c r="H1008" s="167">
        <v>0</v>
      </c>
      <c r="I1008" s="168" t="s">
        <v>1711</v>
      </c>
      <c r="J1008" s="168" t="s">
        <v>1712</v>
      </c>
      <c r="K1008" s="207"/>
      <c r="L1008" s="207"/>
      <c r="M1008" s="207"/>
      <c r="N1008" s="207"/>
      <c r="O1008" s="207"/>
      <c r="P1008" s="169"/>
      <c r="Q1008" s="208"/>
      <c r="R1008" s="166" t="s">
        <v>989</v>
      </c>
      <c r="S1008" s="165" t="s">
        <v>12223</v>
      </c>
      <c r="T1008" s="165" t="s">
        <v>10711</v>
      </c>
      <c r="U1008" s="185"/>
      <c r="V1008" s="209">
        <v>521</v>
      </c>
      <c r="X1008" s="210">
        <v>0</v>
      </c>
      <c r="AB1008" s="211" t="s">
        <v>15977</v>
      </c>
    </row>
    <row r="1009" spans="1:28" s="210" customFormat="1" ht="81">
      <c r="A1009" s="165" t="s">
        <v>754</v>
      </c>
      <c r="B1009" s="166" t="s">
        <v>1088</v>
      </c>
      <c r="C1009" s="170" t="s">
        <v>2422</v>
      </c>
      <c r="D1009" s="213"/>
      <c r="E1009" s="166" t="s">
        <v>1054</v>
      </c>
      <c r="F1009" s="166" t="s">
        <v>754</v>
      </c>
      <c r="G1009" s="166" t="s">
        <v>12764</v>
      </c>
      <c r="H1009" s="167">
        <v>0</v>
      </c>
      <c r="I1009" s="168" t="s">
        <v>1685</v>
      </c>
      <c r="J1009" s="168" t="s">
        <v>1689</v>
      </c>
      <c r="K1009" s="207"/>
      <c r="L1009" s="207"/>
      <c r="M1009" s="207"/>
      <c r="N1009" s="207"/>
      <c r="O1009" s="207"/>
      <c r="P1009" s="169"/>
      <c r="Q1009" s="208"/>
      <c r="R1009" s="166" t="s">
        <v>2422</v>
      </c>
      <c r="S1009" s="165" t="s">
        <v>12037</v>
      </c>
      <c r="T1009" s="165" t="s">
        <v>3337</v>
      </c>
      <c r="U1009" s="185"/>
      <c r="V1009" s="209">
        <v>530</v>
      </c>
      <c r="X1009" s="210">
        <v>0</v>
      </c>
      <c r="AB1009" s="211" t="s">
        <v>15992</v>
      </c>
    </row>
    <row r="1010" spans="1:28" s="210" customFormat="1" ht="94.5">
      <c r="A1010" s="165" t="s">
        <v>755</v>
      </c>
      <c r="B1010" s="166" t="s">
        <v>1088</v>
      </c>
      <c r="C1010" s="170" t="s">
        <v>2073</v>
      </c>
      <c r="D1010" s="213"/>
      <c r="E1010" s="166" t="s">
        <v>1058</v>
      </c>
      <c r="F1010" s="166" t="s">
        <v>755</v>
      </c>
      <c r="G1010" s="166" t="s">
        <v>12764</v>
      </c>
      <c r="H1010" s="167">
        <v>0</v>
      </c>
      <c r="I1010" s="168" t="s">
        <v>2336</v>
      </c>
      <c r="J1010" s="168" t="s">
        <v>13126</v>
      </c>
      <c r="K1010" s="207"/>
      <c r="L1010" s="207"/>
      <c r="M1010" s="207"/>
      <c r="N1010" s="207"/>
      <c r="O1010" s="207"/>
      <c r="P1010" s="169"/>
      <c r="Q1010" s="208"/>
      <c r="R1010" s="166" t="s">
        <v>2073</v>
      </c>
      <c r="S1010" s="165" t="s">
        <v>12054</v>
      </c>
      <c r="T1010" s="165" t="s">
        <v>13027</v>
      </c>
      <c r="U1010" s="185"/>
      <c r="V1010" s="209">
        <v>539</v>
      </c>
      <c r="X1010" s="210">
        <v>0</v>
      </c>
      <c r="AB1010" s="211" t="s">
        <v>15978</v>
      </c>
    </row>
    <row r="1011" spans="1:28" s="210" customFormat="1" ht="94.5">
      <c r="A1011" s="165" t="s">
        <v>756</v>
      </c>
      <c r="B1011" s="166" t="s">
        <v>1088</v>
      </c>
      <c r="C1011" s="170" t="s">
        <v>14867</v>
      </c>
      <c r="D1011" s="213"/>
      <c r="E1011" s="166" t="s">
        <v>1058</v>
      </c>
      <c r="F1011" s="166" t="s">
        <v>756</v>
      </c>
      <c r="G1011" s="166" t="s">
        <v>12764</v>
      </c>
      <c r="H1011" s="167">
        <v>0</v>
      </c>
      <c r="I1011" s="168" t="s">
        <v>2336</v>
      </c>
      <c r="J1011" s="168" t="s">
        <v>13126</v>
      </c>
      <c r="K1011" s="207"/>
      <c r="L1011" s="207"/>
      <c r="M1011" s="207"/>
      <c r="N1011" s="207"/>
      <c r="O1011" s="207"/>
      <c r="P1011" s="169"/>
      <c r="Q1011" s="208"/>
      <c r="R1011" s="166" t="s">
        <v>14867</v>
      </c>
      <c r="S1011" s="165" t="s">
        <v>12054</v>
      </c>
      <c r="T1011" s="165" t="s">
        <v>13027</v>
      </c>
      <c r="U1011" s="185"/>
      <c r="V1011" s="209">
        <v>524</v>
      </c>
      <c r="X1011" s="210">
        <v>0</v>
      </c>
      <c r="AB1011" s="211" t="s">
        <v>16017</v>
      </c>
    </row>
    <row r="1012" spans="1:28" s="210" customFormat="1" ht="54">
      <c r="A1012" s="165" t="s">
        <v>15914</v>
      </c>
      <c r="B1012" s="166" t="s">
        <v>1088</v>
      </c>
      <c r="C1012" s="170" t="s">
        <v>15915</v>
      </c>
      <c r="D1012" s="213"/>
      <c r="E1012" s="166" t="s">
        <v>1063</v>
      </c>
      <c r="F1012" s="166" t="s">
        <v>15914</v>
      </c>
      <c r="G1012" s="166" t="s">
        <v>12764</v>
      </c>
      <c r="H1012" s="167" t="s">
        <v>15942</v>
      </c>
      <c r="I1012" s="168" t="s">
        <v>14554</v>
      </c>
      <c r="J1012" s="168" t="s">
        <v>12398</v>
      </c>
      <c r="K1012" s="207"/>
      <c r="L1012" s="207"/>
      <c r="M1012" s="207"/>
      <c r="N1012" s="207"/>
      <c r="O1012" s="207"/>
      <c r="P1012" s="169"/>
      <c r="Q1012" s="208"/>
      <c r="R1012" s="166" t="s">
        <v>15942</v>
      </c>
      <c r="S1012" s="165" t="s">
        <v>12107</v>
      </c>
      <c r="T1012" s="165" t="s">
        <v>5882</v>
      </c>
      <c r="U1012" s="185"/>
      <c r="V1012" s="209" t="e">
        <v>#N/A</v>
      </c>
      <c r="X1012" s="210">
        <v>0</v>
      </c>
      <c r="AB1012" s="211" t="s">
        <v>16035</v>
      </c>
    </row>
    <row r="1013" spans="1:28" s="210" customFormat="1" ht="81">
      <c r="A1013" s="165" t="s">
        <v>131</v>
      </c>
      <c r="B1013" s="166" t="s">
        <v>1088</v>
      </c>
      <c r="C1013" s="170" t="s">
        <v>2074</v>
      </c>
      <c r="D1013" s="213"/>
      <c r="E1013" s="166" t="s">
        <v>1054</v>
      </c>
      <c r="F1013" s="166" t="s">
        <v>131</v>
      </c>
      <c r="G1013" s="166" t="s">
        <v>12764</v>
      </c>
      <c r="H1013" s="167">
        <v>0</v>
      </c>
      <c r="I1013" s="168" t="s">
        <v>1644</v>
      </c>
      <c r="J1013" s="168" t="s">
        <v>1503</v>
      </c>
      <c r="K1013" s="207"/>
      <c r="L1013" s="207"/>
      <c r="M1013" s="207"/>
      <c r="N1013" s="207"/>
      <c r="O1013" s="207"/>
      <c r="P1013" s="169"/>
      <c r="Q1013" s="208"/>
      <c r="R1013" s="166" t="s">
        <v>2074</v>
      </c>
      <c r="S1013" s="165" t="s">
        <v>12037</v>
      </c>
      <c r="T1013" s="165" t="s">
        <v>3312</v>
      </c>
      <c r="U1013" s="185"/>
      <c r="V1013" s="209">
        <v>467</v>
      </c>
      <c r="X1013" s="210">
        <v>0</v>
      </c>
      <c r="AB1013" s="211" t="s">
        <v>16036</v>
      </c>
    </row>
    <row r="1014" spans="1:28" s="210" customFormat="1" ht="54">
      <c r="A1014" s="165" t="s">
        <v>1280</v>
      </c>
      <c r="B1014" s="166" t="s">
        <v>1088</v>
      </c>
      <c r="C1014" s="170" t="s">
        <v>2232</v>
      </c>
      <c r="D1014" s="213"/>
      <c r="E1014" s="166" t="s">
        <v>1054</v>
      </c>
      <c r="F1014" s="166" t="s">
        <v>1280</v>
      </c>
      <c r="G1014" s="166" t="s">
        <v>12764</v>
      </c>
      <c r="H1014" s="167">
        <v>0</v>
      </c>
      <c r="I1014" s="168" t="s">
        <v>1685</v>
      </c>
      <c r="J1014" s="168" t="s">
        <v>1689</v>
      </c>
      <c r="K1014" s="207"/>
      <c r="L1014" s="207"/>
      <c r="M1014" s="207"/>
      <c r="N1014" s="207"/>
      <c r="O1014" s="207"/>
      <c r="P1014" s="169"/>
      <c r="Q1014" s="208"/>
      <c r="R1014" s="166" t="s">
        <v>2232</v>
      </c>
      <c r="S1014" s="165" t="s">
        <v>12037</v>
      </c>
      <c r="T1014" s="165" t="s">
        <v>3337</v>
      </c>
      <c r="U1014" s="185"/>
      <c r="V1014" s="209">
        <v>470</v>
      </c>
      <c r="X1014" s="210">
        <v>0</v>
      </c>
      <c r="AB1014" s="211" t="s">
        <v>16230</v>
      </c>
    </row>
    <row r="1015" spans="1:28" s="210" customFormat="1" ht="67.5">
      <c r="A1015" s="165" t="s">
        <v>1356</v>
      </c>
      <c r="B1015" s="166" t="s">
        <v>1088</v>
      </c>
      <c r="C1015" s="170" t="s">
        <v>1355</v>
      </c>
      <c r="D1015" s="213"/>
      <c r="E1015" s="166" t="s">
        <v>1063</v>
      </c>
      <c r="F1015" s="166" t="s">
        <v>1356</v>
      </c>
      <c r="G1015" s="166" t="s">
        <v>12764</v>
      </c>
      <c r="H1015" s="167">
        <v>0</v>
      </c>
      <c r="I1015" s="168" t="s">
        <v>1686</v>
      </c>
      <c r="J1015" s="168" t="s">
        <v>12398</v>
      </c>
      <c r="K1015" s="207"/>
      <c r="L1015" s="207"/>
      <c r="M1015" s="207"/>
      <c r="N1015" s="207"/>
      <c r="O1015" s="207"/>
      <c r="P1015" s="169"/>
      <c r="Q1015" s="208"/>
      <c r="R1015" s="166" t="s">
        <v>1355</v>
      </c>
      <c r="S1015" s="165" t="s">
        <v>12107</v>
      </c>
      <c r="T1015" s="165" t="s">
        <v>5882</v>
      </c>
      <c r="U1015" s="185"/>
      <c r="V1015" s="209">
        <v>499</v>
      </c>
      <c r="X1015" s="210">
        <v>0</v>
      </c>
      <c r="AB1015" s="211" t="s">
        <v>15975</v>
      </c>
    </row>
    <row r="1016" spans="1:28" s="210" customFormat="1" ht="67.5">
      <c r="A1016" s="165" t="s">
        <v>1354</v>
      </c>
      <c r="B1016" s="166" t="s">
        <v>1088</v>
      </c>
      <c r="C1016" s="170" t="s">
        <v>1353</v>
      </c>
      <c r="D1016" s="213"/>
      <c r="E1016" s="166" t="s">
        <v>841</v>
      </c>
      <c r="F1016" s="166" t="s">
        <v>1354</v>
      </c>
      <c r="G1016" s="166" t="s">
        <v>12764</v>
      </c>
      <c r="H1016" s="167">
        <v>0</v>
      </c>
      <c r="I1016" s="168" t="s">
        <v>12478</v>
      </c>
      <c r="J1016" s="168" t="s">
        <v>9030</v>
      </c>
      <c r="K1016" s="207"/>
      <c r="L1016" s="207"/>
      <c r="M1016" s="207"/>
      <c r="N1016" s="207"/>
      <c r="O1016" s="207"/>
      <c r="P1016" s="169"/>
      <c r="Q1016" s="208"/>
      <c r="R1016" s="166" t="s">
        <v>1353</v>
      </c>
      <c r="S1016" s="165" t="s">
        <v>12182</v>
      </c>
      <c r="T1016" s="165" t="s">
        <v>9029</v>
      </c>
      <c r="U1016" s="185"/>
      <c r="V1016" s="209">
        <v>491</v>
      </c>
      <c r="X1016" s="210">
        <v>0</v>
      </c>
      <c r="AB1016" s="211" t="s">
        <v>16037</v>
      </c>
    </row>
    <row r="1017" spans="1:28" s="210" customFormat="1" ht="27">
      <c r="A1017" s="165" t="s">
        <v>15452</v>
      </c>
      <c r="B1017" s="166" t="s">
        <v>1088</v>
      </c>
      <c r="C1017" s="170" t="s">
        <v>15451</v>
      </c>
      <c r="D1017" s="213"/>
      <c r="E1017" s="166" t="s">
        <v>1063</v>
      </c>
      <c r="F1017" s="166" t="s">
        <v>15452</v>
      </c>
      <c r="G1017" s="166" t="s">
        <v>12764</v>
      </c>
      <c r="H1017" s="167" t="s">
        <v>15942</v>
      </c>
      <c r="I1017" s="168" t="s">
        <v>1686</v>
      </c>
      <c r="J1017" s="168" t="s">
        <v>12398</v>
      </c>
      <c r="K1017" s="207"/>
      <c r="L1017" s="207"/>
      <c r="M1017" s="207"/>
      <c r="N1017" s="207"/>
      <c r="O1017" s="207"/>
      <c r="P1017" s="169"/>
      <c r="Q1017" s="208"/>
      <c r="R1017" s="166" t="s">
        <v>15942</v>
      </c>
      <c r="S1017" s="165" t="s">
        <v>12107</v>
      </c>
      <c r="T1017" s="165" t="s">
        <v>5882</v>
      </c>
      <c r="U1017" s="185"/>
      <c r="V1017" s="209" t="e">
        <v>#N/A</v>
      </c>
      <c r="X1017" s="210">
        <v>0</v>
      </c>
      <c r="AB1017" s="211" t="s">
        <v>16038</v>
      </c>
    </row>
    <row r="1018" spans="1:28" s="210" customFormat="1" ht="40.5">
      <c r="A1018" s="165" t="s">
        <v>15179</v>
      </c>
      <c r="B1018" s="166" t="s">
        <v>1088</v>
      </c>
      <c r="C1018" s="170" t="s">
        <v>15178</v>
      </c>
      <c r="D1018" s="213"/>
      <c r="E1018" s="166" t="s">
        <v>1063</v>
      </c>
      <c r="F1018" s="166" t="s">
        <v>15179</v>
      </c>
      <c r="G1018" s="166" t="s">
        <v>12764</v>
      </c>
      <c r="H1018" s="167">
        <v>0</v>
      </c>
      <c r="I1018" s="168" t="s">
        <v>14554</v>
      </c>
      <c r="J1018" s="168" t="s">
        <v>12398</v>
      </c>
      <c r="K1018" s="207"/>
      <c r="L1018" s="207"/>
      <c r="M1018" s="207"/>
      <c r="N1018" s="207"/>
      <c r="O1018" s="207"/>
      <c r="P1018" s="169"/>
      <c r="Q1018" s="208"/>
      <c r="R1018" s="166" t="s">
        <v>15178</v>
      </c>
      <c r="S1018" s="165" t="s">
        <v>12107</v>
      </c>
      <c r="T1018" s="165" t="s">
        <v>5882</v>
      </c>
      <c r="U1018" s="185"/>
      <c r="V1018" s="209">
        <v>507</v>
      </c>
      <c r="X1018" s="210">
        <v>0</v>
      </c>
      <c r="AB1018" s="211" t="s">
        <v>16039</v>
      </c>
    </row>
    <row r="1019" spans="1:28" s="210" customFormat="1" ht="54">
      <c r="A1019" s="165" t="s">
        <v>14870</v>
      </c>
      <c r="B1019" s="166" t="s">
        <v>1088</v>
      </c>
      <c r="C1019" s="170" t="s">
        <v>14869</v>
      </c>
      <c r="D1019" s="213"/>
      <c r="E1019" s="166" t="s">
        <v>1063</v>
      </c>
      <c r="F1019" s="166" t="s">
        <v>14870</v>
      </c>
      <c r="G1019" s="166" t="s">
        <v>12764</v>
      </c>
      <c r="H1019" s="167">
        <v>0</v>
      </c>
      <c r="I1019" s="168" t="s">
        <v>14871</v>
      </c>
      <c r="J1019" s="168" t="s">
        <v>1707</v>
      </c>
      <c r="K1019" s="207"/>
      <c r="L1019" s="207"/>
      <c r="M1019" s="207"/>
      <c r="N1019" s="207"/>
      <c r="O1019" s="207"/>
      <c r="P1019" s="169"/>
      <c r="Q1019" s="208"/>
      <c r="R1019" s="166" t="s">
        <v>14869</v>
      </c>
      <c r="S1019" s="165" t="s">
        <v>12107</v>
      </c>
      <c r="T1019" s="165" t="s">
        <v>5893</v>
      </c>
      <c r="U1019" s="185"/>
      <c r="V1019" s="209">
        <v>501</v>
      </c>
      <c r="X1019" s="210">
        <v>0</v>
      </c>
      <c r="AB1019" s="211" t="s">
        <v>16040</v>
      </c>
    </row>
    <row r="1020" spans="1:28" s="210" customFormat="1" ht="81">
      <c r="A1020" s="165" t="s">
        <v>1727</v>
      </c>
      <c r="B1020" s="166" t="s">
        <v>1088</v>
      </c>
      <c r="C1020" s="170" t="s">
        <v>11985</v>
      </c>
      <c r="D1020" s="213"/>
      <c r="E1020" s="166" t="s">
        <v>1054</v>
      </c>
      <c r="F1020" s="166" t="s">
        <v>1727</v>
      </c>
      <c r="G1020" s="166" t="s">
        <v>12764</v>
      </c>
      <c r="H1020" s="167">
        <v>0</v>
      </c>
      <c r="I1020" s="168" t="s">
        <v>1644</v>
      </c>
      <c r="J1020" s="168" t="s">
        <v>1678</v>
      </c>
      <c r="K1020" s="207"/>
      <c r="L1020" s="207"/>
      <c r="M1020" s="207"/>
      <c r="N1020" s="207"/>
      <c r="O1020" s="207"/>
      <c r="P1020" s="169"/>
      <c r="Q1020" s="208"/>
      <c r="R1020" s="166" t="s">
        <v>11985</v>
      </c>
      <c r="S1020" s="165" t="s">
        <v>12037</v>
      </c>
      <c r="T1020" s="165" t="s">
        <v>3312</v>
      </c>
      <c r="U1020" s="185"/>
      <c r="V1020" s="209">
        <v>512</v>
      </c>
      <c r="X1020" s="210">
        <v>0</v>
      </c>
      <c r="AB1020" s="211" t="s">
        <v>16286</v>
      </c>
    </row>
    <row r="1021" spans="1:28" s="210" customFormat="1" ht="27">
      <c r="A1021" s="165" t="s">
        <v>2421</v>
      </c>
      <c r="B1021" s="166" t="s">
        <v>1088</v>
      </c>
      <c r="C1021" s="170" t="s">
        <v>2420</v>
      </c>
      <c r="D1021" s="213"/>
      <c r="E1021" s="166" t="s">
        <v>1054</v>
      </c>
      <c r="F1021" s="166" t="s">
        <v>2421</v>
      </c>
      <c r="G1021" s="166" t="s">
        <v>12764</v>
      </c>
      <c r="H1021" s="167">
        <v>0</v>
      </c>
      <c r="I1021" s="168" t="s">
        <v>2429</v>
      </c>
      <c r="J1021" s="168" t="s">
        <v>1610</v>
      </c>
      <c r="K1021" s="207"/>
      <c r="L1021" s="207"/>
      <c r="M1021" s="207"/>
      <c r="N1021" s="207"/>
      <c r="O1021" s="207"/>
      <c r="P1021" s="169"/>
      <c r="Q1021" s="208"/>
      <c r="R1021" s="166" t="s">
        <v>2420</v>
      </c>
      <c r="S1021" s="165" t="s">
        <v>12037</v>
      </c>
      <c r="T1021" s="165" t="s">
        <v>3340</v>
      </c>
      <c r="U1021" s="185"/>
      <c r="V1021" s="209">
        <v>517</v>
      </c>
      <c r="X1021" s="210">
        <v>0</v>
      </c>
      <c r="AB1021" s="211" t="s">
        <v>16041</v>
      </c>
    </row>
    <row r="1022" spans="1:28" s="210" customFormat="1" ht="40.5">
      <c r="A1022" s="165" t="s">
        <v>1728</v>
      </c>
      <c r="B1022" s="166" t="s">
        <v>1088</v>
      </c>
      <c r="C1022" s="170" t="s">
        <v>14898</v>
      </c>
      <c r="D1022" s="213"/>
      <c r="E1022" s="166" t="s">
        <v>1053</v>
      </c>
      <c r="F1022" s="166" t="s">
        <v>1728</v>
      </c>
      <c r="G1022" s="166" t="s">
        <v>12764</v>
      </c>
      <c r="H1022" s="167">
        <v>0</v>
      </c>
      <c r="I1022" s="168" t="s">
        <v>1729</v>
      </c>
      <c r="J1022" s="168" t="s">
        <v>3031</v>
      </c>
      <c r="K1022" s="207"/>
      <c r="L1022" s="207"/>
      <c r="M1022" s="207"/>
      <c r="N1022" s="207"/>
      <c r="O1022" s="207"/>
      <c r="P1022" s="169"/>
      <c r="Q1022" s="208"/>
      <c r="R1022" s="166" t="s">
        <v>14898</v>
      </c>
      <c r="S1022" s="165" t="s">
        <v>12026</v>
      </c>
      <c r="T1022" s="165" t="s">
        <v>3030</v>
      </c>
      <c r="U1022" s="185"/>
      <c r="V1022" s="209">
        <v>404</v>
      </c>
      <c r="X1022" s="210">
        <v>0</v>
      </c>
      <c r="AB1022" s="211" t="s">
        <v>16015</v>
      </c>
    </row>
    <row r="1023" spans="1:28" s="210" customFormat="1" ht="40.5">
      <c r="A1023" s="165" t="s">
        <v>1730</v>
      </c>
      <c r="B1023" s="166" t="s">
        <v>1088</v>
      </c>
      <c r="C1023" s="170" t="s">
        <v>14899</v>
      </c>
      <c r="D1023" s="213"/>
      <c r="E1023" s="166" t="s">
        <v>1060</v>
      </c>
      <c r="F1023" s="166" t="s">
        <v>1730</v>
      </c>
      <c r="G1023" s="166" t="s">
        <v>12764</v>
      </c>
      <c r="H1023" s="167">
        <v>0</v>
      </c>
      <c r="I1023" s="168" t="s">
        <v>1731</v>
      </c>
      <c r="J1023" s="168" t="s">
        <v>11963</v>
      </c>
      <c r="K1023" s="207"/>
      <c r="L1023" s="207"/>
      <c r="M1023" s="207"/>
      <c r="N1023" s="207"/>
      <c r="O1023" s="207"/>
      <c r="P1023" s="169"/>
      <c r="Q1023" s="208"/>
      <c r="R1023" s="166" t="s">
        <v>14899</v>
      </c>
      <c r="S1023" s="165" t="s">
        <v>12074</v>
      </c>
      <c r="T1023" s="165" t="s">
        <v>4594</v>
      </c>
      <c r="U1023" s="185"/>
      <c r="V1023" s="209">
        <v>405</v>
      </c>
      <c r="X1023" s="210">
        <v>0</v>
      </c>
      <c r="AB1023" s="211" t="s">
        <v>16042</v>
      </c>
    </row>
    <row r="1024" spans="1:28" s="210" customFormat="1" ht="54">
      <c r="A1024" s="165" t="s">
        <v>14907</v>
      </c>
      <c r="B1024" s="166" t="s">
        <v>1088</v>
      </c>
      <c r="C1024" s="170" t="s">
        <v>14906</v>
      </c>
      <c r="D1024" s="213"/>
      <c r="E1024" s="166" t="s">
        <v>1063</v>
      </c>
      <c r="F1024" s="166" t="s">
        <v>14907</v>
      </c>
      <c r="G1024" s="166" t="s">
        <v>12764</v>
      </c>
      <c r="H1024" s="167">
        <v>0</v>
      </c>
      <c r="I1024" s="168" t="s">
        <v>14910</v>
      </c>
      <c r="J1024" s="168" t="s">
        <v>12398</v>
      </c>
      <c r="K1024" s="207"/>
      <c r="L1024" s="207"/>
      <c r="M1024" s="207"/>
      <c r="N1024" s="207"/>
      <c r="O1024" s="207"/>
      <c r="P1024" s="169"/>
      <c r="Q1024" s="208"/>
      <c r="R1024" s="166" t="s">
        <v>14906</v>
      </c>
      <c r="S1024" s="165" t="s">
        <v>12107</v>
      </c>
      <c r="T1024" s="165" t="s">
        <v>5882</v>
      </c>
      <c r="U1024" s="185"/>
      <c r="V1024" s="209">
        <v>500</v>
      </c>
      <c r="X1024" s="210">
        <v>0</v>
      </c>
      <c r="AB1024" s="211" t="s">
        <v>16296</v>
      </c>
    </row>
    <row r="1025" spans="1:28" s="210" customFormat="1" ht="67.5">
      <c r="A1025" s="165" t="s">
        <v>15903</v>
      </c>
      <c r="B1025" s="166" t="s">
        <v>1088</v>
      </c>
      <c r="C1025" s="170" t="s">
        <v>15904</v>
      </c>
      <c r="D1025" s="213"/>
      <c r="E1025" s="166" t="s">
        <v>1063</v>
      </c>
      <c r="F1025" s="166" t="s">
        <v>15903</v>
      </c>
      <c r="G1025" s="166" t="s">
        <v>12764</v>
      </c>
      <c r="H1025" s="167" t="s">
        <v>15942</v>
      </c>
      <c r="I1025" s="168" t="s">
        <v>15898</v>
      </c>
      <c r="J1025" s="168" t="s">
        <v>12398</v>
      </c>
      <c r="K1025" s="207"/>
      <c r="L1025" s="207"/>
      <c r="M1025" s="207"/>
      <c r="N1025" s="207"/>
      <c r="O1025" s="207"/>
      <c r="P1025" s="169"/>
      <c r="Q1025" s="208"/>
      <c r="R1025" s="166" t="s">
        <v>15942</v>
      </c>
      <c r="S1025" s="165" t="s">
        <v>12107</v>
      </c>
      <c r="T1025" s="165" t="s">
        <v>5882</v>
      </c>
      <c r="U1025" s="185"/>
      <c r="V1025" s="209" t="e">
        <v>#N/A</v>
      </c>
      <c r="X1025" s="210">
        <v>0</v>
      </c>
      <c r="AB1025" s="211" t="s">
        <v>16043</v>
      </c>
    </row>
    <row r="1026" spans="1:28" s="210" customFormat="1" ht="54">
      <c r="A1026" s="165" t="s">
        <v>15905</v>
      </c>
      <c r="B1026" s="166" t="s">
        <v>1088</v>
      </c>
      <c r="C1026" s="170" t="s">
        <v>15906</v>
      </c>
      <c r="D1026" s="213"/>
      <c r="E1026" s="166" t="s">
        <v>1063</v>
      </c>
      <c r="F1026" s="166" t="s">
        <v>15905</v>
      </c>
      <c r="G1026" s="166" t="s">
        <v>12764</v>
      </c>
      <c r="H1026" s="167" t="s">
        <v>15942</v>
      </c>
      <c r="I1026" s="168" t="s">
        <v>15907</v>
      </c>
      <c r="J1026" s="168" t="s">
        <v>12398</v>
      </c>
      <c r="K1026" s="207"/>
      <c r="L1026" s="207"/>
      <c r="M1026" s="207"/>
      <c r="N1026" s="207"/>
      <c r="O1026" s="207"/>
      <c r="P1026" s="169"/>
      <c r="Q1026" s="208"/>
      <c r="R1026" s="166" t="s">
        <v>15942</v>
      </c>
      <c r="S1026" s="165" t="s">
        <v>12107</v>
      </c>
      <c r="T1026" s="165" t="s">
        <v>5882</v>
      </c>
      <c r="U1026" s="185"/>
      <c r="V1026" s="209" t="e">
        <v>#N/A</v>
      </c>
      <c r="X1026" s="210">
        <v>0</v>
      </c>
      <c r="AB1026" s="211" t="s">
        <v>15983</v>
      </c>
    </row>
    <row r="1027" spans="1:28" s="210" customFormat="1" ht="67.5">
      <c r="A1027" s="165" t="s">
        <v>16307</v>
      </c>
      <c r="B1027" s="166" t="s">
        <v>1088</v>
      </c>
      <c r="C1027" s="170" t="s">
        <v>16308</v>
      </c>
      <c r="D1027" s="213"/>
      <c r="E1027" s="166" t="s">
        <v>1058</v>
      </c>
      <c r="F1027" s="166" t="s">
        <v>16307</v>
      </c>
      <c r="G1027" s="166" t="s">
        <v>12764</v>
      </c>
      <c r="H1027" s="167">
        <v>0</v>
      </c>
      <c r="I1027" s="168" t="s">
        <v>1692</v>
      </c>
      <c r="J1027" s="168" t="s">
        <v>13117</v>
      </c>
      <c r="K1027" s="207"/>
      <c r="L1027" s="207"/>
      <c r="M1027" s="207"/>
      <c r="N1027" s="207"/>
      <c r="O1027" s="207"/>
      <c r="P1027" s="169"/>
      <c r="Q1027" s="208"/>
      <c r="R1027" s="166" t="s">
        <v>16308</v>
      </c>
      <c r="S1027" s="165" t="s">
        <v>12054</v>
      </c>
      <c r="T1027" s="165" t="s">
        <v>13018</v>
      </c>
      <c r="U1027" s="185"/>
      <c r="V1027" s="209">
        <v>453</v>
      </c>
      <c r="X1027" s="210">
        <v>0</v>
      </c>
      <c r="AB1027" s="211" t="s">
        <v>16309</v>
      </c>
    </row>
    <row r="1028" spans="1:28" s="210" customFormat="1" ht="94.5">
      <c r="A1028" s="165" t="s">
        <v>2419</v>
      </c>
      <c r="B1028" s="166" t="s">
        <v>1088</v>
      </c>
      <c r="C1028" s="170" t="s">
        <v>2418</v>
      </c>
      <c r="D1028" s="213"/>
      <c r="E1028" s="166" t="s">
        <v>1058</v>
      </c>
      <c r="F1028" s="166" t="s">
        <v>2419</v>
      </c>
      <c r="G1028" s="166" t="s">
        <v>12764</v>
      </c>
      <c r="H1028" s="167">
        <v>0</v>
      </c>
      <c r="I1028" s="168" t="s">
        <v>1737</v>
      </c>
      <c r="J1028" s="168" t="s">
        <v>13122</v>
      </c>
      <c r="K1028" s="207"/>
      <c r="L1028" s="207"/>
      <c r="M1028" s="207"/>
      <c r="N1028" s="207"/>
      <c r="O1028" s="207"/>
      <c r="P1028" s="169"/>
      <c r="Q1028" s="208"/>
      <c r="R1028" s="166" t="s">
        <v>2418</v>
      </c>
      <c r="S1028" s="165" t="s">
        <v>12054</v>
      </c>
      <c r="T1028" s="165" t="s">
        <v>13023</v>
      </c>
      <c r="U1028" s="185"/>
      <c r="V1028" s="209">
        <v>450</v>
      </c>
      <c r="X1028" s="210">
        <v>0</v>
      </c>
      <c r="AB1028" s="211" t="s">
        <v>15997</v>
      </c>
    </row>
    <row r="1029" spans="1:28" s="210" customFormat="1" ht="81">
      <c r="A1029" s="165" t="s">
        <v>12470</v>
      </c>
      <c r="B1029" s="166" t="s">
        <v>1088</v>
      </c>
      <c r="C1029" s="170" t="s">
        <v>12469</v>
      </c>
      <c r="D1029" s="213"/>
      <c r="E1029" s="166" t="s">
        <v>1058</v>
      </c>
      <c r="F1029" s="166" t="s">
        <v>12470</v>
      </c>
      <c r="G1029" s="166" t="s">
        <v>12764</v>
      </c>
      <c r="H1029" s="167">
        <v>0</v>
      </c>
      <c r="I1029" s="168" t="s">
        <v>12484</v>
      </c>
      <c r="J1029" s="168" t="s">
        <v>13100</v>
      </c>
      <c r="K1029" s="207"/>
      <c r="L1029" s="207"/>
      <c r="M1029" s="207"/>
      <c r="N1029" s="207"/>
      <c r="O1029" s="207"/>
      <c r="P1029" s="169"/>
      <c r="Q1029" s="208"/>
      <c r="R1029" s="166" t="s">
        <v>12469</v>
      </c>
      <c r="S1029" s="165" t="s">
        <v>12054</v>
      </c>
      <c r="T1029" s="165" t="s">
        <v>13001</v>
      </c>
      <c r="U1029" s="185"/>
      <c r="V1029" s="209">
        <v>409</v>
      </c>
      <c r="X1029" s="210">
        <v>0</v>
      </c>
      <c r="AB1029" s="211" t="s">
        <v>15967</v>
      </c>
    </row>
    <row r="1030" spans="1:28" s="210" customFormat="1" ht="54">
      <c r="A1030" s="165" t="s">
        <v>15908</v>
      </c>
      <c r="B1030" s="166" t="s">
        <v>1088</v>
      </c>
      <c r="C1030" s="170" t="s">
        <v>15909</v>
      </c>
      <c r="D1030" s="213"/>
      <c r="E1030" s="166" t="s">
        <v>1063</v>
      </c>
      <c r="F1030" s="166" t="s">
        <v>15908</v>
      </c>
      <c r="G1030" s="166" t="s">
        <v>12764</v>
      </c>
      <c r="H1030" s="167" t="s">
        <v>15942</v>
      </c>
      <c r="I1030" s="168" t="s">
        <v>14557</v>
      </c>
      <c r="J1030" s="168" t="s">
        <v>12398</v>
      </c>
      <c r="K1030" s="207"/>
      <c r="L1030" s="207"/>
      <c r="M1030" s="207"/>
      <c r="N1030" s="207"/>
      <c r="O1030" s="207"/>
      <c r="P1030" s="169"/>
      <c r="Q1030" s="208"/>
      <c r="R1030" s="166" t="s">
        <v>15942</v>
      </c>
      <c r="S1030" s="165" t="s">
        <v>12107</v>
      </c>
      <c r="T1030" s="165" t="s">
        <v>5882</v>
      </c>
      <c r="U1030" s="185"/>
      <c r="V1030" s="209" t="e">
        <v>#N/A</v>
      </c>
      <c r="X1030" s="210">
        <v>0</v>
      </c>
      <c r="AB1030" s="211" t="s">
        <v>16044</v>
      </c>
    </row>
    <row r="1031" spans="1:28" s="210" customFormat="1" ht="54">
      <c r="A1031" s="165" t="s">
        <v>12709</v>
      </c>
      <c r="B1031" s="166" t="s">
        <v>1088</v>
      </c>
      <c r="C1031" s="170" t="s">
        <v>12708</v>
      </c>
      <c r="D1031" s="213"/>
      <c r="E1031" s="166" t="s">
        <v>2323</v>
      </c>
      <c r="F1031" s="166" t="s">
        <v>12709</v>
      </c>
      <c r="G1031" s="166" t="s">
        <v>12764</v>
      </c>
      <c r="H1031" s="167">
        <v>0</v>
      </c>
      <c r="I1031" s="168" t="s">
        <v>12710</v>
      </c>
      <c r="J1031" s="168" t="s">
        <v>1660</v>
      </c>
      <c r="K1031" s="207"/>
      <c r="L1031" s="207"/>
      <c r="M1031" s="207"/>
      <c r="N1031" s="207"/>
      <c r="O1031" s="207"/>
      <c r="P1031" s="169"/>
      <c r="Q1031" s="208"/>
      <c r="R1031" s="166" t="s">
        <v>12708</v>
      </c>
      <c r="S1031" s="165" t="s">
        <v>12238</v>
      </c>
      <c r="T1031" s="165" t="s">
        <v>11494</v>
      </c>
      <c r="U1031" s="185"/>
      <c r="V1031" s="209">
        <v>525</v>
      </c>
      <c r="X1031" s="210">
        <v>0</v>
      </c>
      <c r="AB1031" s="211" t="s">
        <v>16045</v>
      </c>
    </row>
    <row r="1032" spans="1:28" s="210" customFormat="1" ht="67.5">
      <c r="A1032" s="165" t="s">
        <v>15185</v>
      </c>
      <c r="B1032" s="166" t="s">
        <v>1088</v>
      </c>
      <c r="C1032" s="170" t="s">
        <v>15184</v>
      </c>
      <c r="D1032" s="213"/>
      <c r="E1032" s="166" t="s">
        <v>1058</v>
      </c>
      <c r="F1032" s="166" t="s">
        <v>15185</v>
      </c>
      <c r="G1032" s="166" t="s">
        <v>12764</v>
      </c>
      <c r="H1032" s="167">
        <v>0</v>
      </c>
      <c r="I1032" s="168" t="s">
        <v>15196</v>
      </c>
      <c r="J1032" s="168" t="s">
        <v>13115</v>
      </c>
      <c r="K1032" s="207"/>
      <c r="L1032" s="207"/>
      <c r="M1032" s="207"/>
      <c r="N1032" s="207"/>
      <c r="O1032" s="207"/>
      <c r="P1032" s="169"/>
      <c r="Q1032" s="208"/>
      <c r="R1032" s="166" t="s">
        <v>15184</v>
      </c>
      <c r="S1032" s="165" t="s">
        <v>12054</v>
      </c>
      <c r="T1032" s="165" t="s">
        <v>13016</v>
      </c>
      <c r="U1032" s="185"/>
      <c r="V1032" s="209">
        <v>466</v>
      </c>
      <c r="X1032" s="210">
        <v>0</v>
      </c>
      <c r="AB1032" s="211" t="s">
        <v>16338</v>
      </c>
    </row>
    <row r="1033" spans="1:28" s="210" customFormat="1" ht="54">
      <c r="A1033" s="165" t="s">
        <v>15910</v>
      </c>
      <c r="B1033" s="166" t="s">
        <v>1088</v>
      </c>
      <c r="C1033" s="170" t="s">
        <v>15911</v>
      </c>
      <c r="D1033" s="213"/>
      <c r="E1033" s="166" t="s">
        <v>1063</v>
      </c>
      <c r="F1033" s="166" t="s">
        <v>15910</v>
      </c>
      <c r="G1033" s="166" t="s">
        <v>12764</v>
      </c>
      <c r="H1033" s="167" t="s">
        <v>15942</v>
      </c>
      <c r="I1033" s="168" t="s">
        <v>15912</v>
      </c>
      <c r="J1033" s="168" t="s">
        <v>12398</v>
      </c>
      <c r="K1033" s="207"/>
      <c r="L1033" s="207"/>
      <c r="M1033" s="207"/>
      <c r="N1033" s="207"/>
      <c r="O1033" s="207"/>
      <c r="P1033" s="169"/>
      <c r="Q1033" s="208"/>
      <c r="R1033" s="166" t="s">
        <v>15942</v>
      </c>
      <c r="S1033" s="165" t="s">
        <v>12107</v>
      </c>
      <c r="T1033" s="165" t="s">
        <v>5882</v>
      </c>
      <c r="U1033" s="185"/>
      <c r="V1033" s="209" t="e">
        <v>#N/A</v>
      </c>
      <c r="X1033" s="210">
        <v>0</v>
      </c>
      <c r="AB1033" s="211" t="s">
        <v>16046</v>
      </c>
    </row>
    <row r="1034" spans="1:28" s="210" customFormat="1" ht="40.5">
      <c r="A1034" s="165" t="s">
        <v>13348</v>
      </c>
      <c r="B1034" s="166" t="s">
        <v>1088</v>
      </c>
      <c r="C1034" s="170" t="s">
        <v>13334</v>
      </c>
      <c r="D1034" s="213"/>
      <c r="E1034" s="166" t="s">
        <v>12638</v>
      </c>
      <c r="F1034" s="166" t="s">
        <v>13348</v>
      </c>
      <c r="G1034" s="166" t="s">
        <v>12764</v>
      </c>
      <c r="H1034" s="167">
        <v>0</v>
      </c>
      <c r="I1034" s="168" t="s">
        <v>13359</v>
      </c>
      <c r="J1034" s="168" t="s">
        <v>9642</v>
      </c>
      <c r="K1034" s="207"/>
      <c r="L1034" s="207"/>
      <c r="M1034" s="207"/>
      <c r="N1034" s="207"/>
      <c r="O1034" s="207"/>
      <c r="P1034" s="169"/>
      <c r="Q1034" s="208"/>
      <c r="R1034" s="166" t="s">
        <v>13334</v>
      </c>
      <c r="S1034" s="165" t="s">
        <v>12197</v>
      </c>
      <c r="T1034" s="165" t="s">
        <v>9639</v>
      </c>
      <c r="U1034" s="185"/>
      <c r="V1034" s="209">
        <v>465</v>
      </c>
      <c r="X1034" s="210">
        <v>0</v>
      </c>
      <c r="AB1034" s="211" t="s">
        <v>16021</v>
      </c>
    </row>
    <row r="1035" spans="1:28" s="210" customFormat="1" ht="94.5">
      <c r="A1035" s="165" t="s">
        <v>13295</v>
      </c>
      <c r="B1035" s="166" t="s">
        <v>1088</v>
      </c>
      <c r="C1035" s="170" t="s">
        <v>13294</v>
      </c>
      <c r="D1035" s="213"/>
      <c r="E1035" s="166" t="s">
        <v>1058</v>
      </c>
      <c r="F1035" s="166" t="s">
        <v>13295</v>
      </c>
      <c r="G1035" s="166" t="s">
        <v>12764</v>
      </c>
      <c r="H1035" s="167">
        <v>0</v>
      </c>
      <c r="I1035" s="168" t="s">
        <v>2336</v>
      </c>
      <c r="J1035" s="168" t="s">
        <v>13126</v>
      </c>
      <c r="K1035" s="207"/>
      <c r="L1035" s="207"/>
      <c r="M1035" s="207"/>
      <c r="N1035" s="207"/>
      <c r="O1035" s="207"/>
      <c r="P1035" s="169"/>
      <c r="Q1035" s="208"/>
      <c r="R1035" s="166" t="s">
        <v>13294</v>
      </c>
      <c r="S1035" s="165" t="s">
        <v>12054</v>
      </c>
      <c r="T1035" s="165" t="s">
        <v>13027</v>
      </c>
      <c r="U1035" s="185"/>
      <c r="V1035" s="209">
        <v>547</v>
      </c>
      <c r="X1035" s="210">
        <v>0</v>
      </c>
      <c r="AB1035" s="211" t="s">
        <v>16341</v>
      </c>
    </row>
    <row r="1036" spans="1:28" s="210" customFormat="1" ht="67.5">
      <c r="A1036" s="165" t="s">
        <v>13349</v>
      </c>
      <c r="B1036" s="166" t="s">
        <v>1088</v>
      </c>
      <c r="C1036" s="170" t="s">
        <v>13335</v>
      </c>
      <c r="D1036" s="213"/>
      <c r="E1036" s="166" t="s">
        <v>1063</v>
      </c>
      <c r="F1036" s="166" t="s">
        <v>13349</v>
      </c>
      <c r="G1036" s="166" t="s">
        <v>12764</v>
      </c>
      <c r="H1036" s="167">
        <v>0</v>
      </c>
      <c r="I1036" s="168" t="s">
        <v>14557</v>
      </c>
      <c r="J1036" s="168" t="s">
        <v>12398</v>
      </c>
      <c r="K1036" s="207"/>
      <c r="L1036" s="207"/>
      <c r="M1036" s="207"/>
      <c r="N1036" s="207"/>
      <c r="O1036" s="207"/>
      <c r="P1036" s="169"/>
      <c r="Q1036" s="208"/>
      <c r="R1036" s="166" t="s">
        <v>13335</v>
      </c>
      <c r="S1036" s="165" t="s">
        <v>12107</v>
      </c>
      <c r="T1036" s="165" t="s">
        <v>5882</v>
      </c>
      <c r="U1036" s="185"/>
      <c r="V1036" s="209">
        <v>503</v>
      </c>
      <c r="X1036" s="210">
        <v>0</v>
      </c>
      <c r="AB1036" s="211" t="s">
        <v>16010</v>
      </c>
    </row>
    <row r="1037" spans="1:28" s="210" customFormat="1" ht="54">
      <c r="A1037" s="165" t="s">
        <v>16464</v>
      </c>
      <c r="B1037" s="166" t="s">
        <v>1088</v>
      </c>
      <c r="C1037" s="170" t="s">
        <v>16465</v>
      </c>
      <c r="D1037" s="213"/>
      <c r="E1037" s="166" t="s">
        <v>1054</v>
      </c>
      <c r="F1037" s="166" t="s">
        <v>16464</v>
      </c>
      <c r="G1037" s="166" t="s">
        <v>12764</v>
      </c>
      <c r="H1037" s="167" t="s">
        <v>15942</v>
      </c>
      <c r="I1037" s="168" t="s">
        <v>16466</v>
      </c>
      <c r="J1037" s="168" t="s">
        <v>15942</v>
      </c>
      <c r="K1037" s="207"/>
      <c r="L1037" s="207"/>
      <c r="M1037" s="207"/>
      <c r="N1037" s="207"/>
      <c r="O1037" s="207"/>
      <c r="P1037" s="169"/>
      <c r="Q1037" s="208"/>
      <c r="R1037" s="166" t="s">
        <v>15942</v>
      </c>
      <c r="S1037" s="165" t="s">
        <v>12037</v>
      </c>
      <c r="T1037" s="165" t="s">
        <v>15942</v>
      </c>
      <c r="U1037" s="185"/>
      <c r="V1037" s="209" t="e">
        <v>#N/A</v>
      </c>
      <c r="X1037" s="210">
        <v>0</v>
      </c>
      <c r="AB1037" s="211" t="s">
        <v>16467</v>
      </c>
    </row>
    <row r="1038" spans="1:28" s="210" customFormat="1" ht="162">
      <c r="A1038" s="165" t="s">
        <v>14526</v>
      </c>
      <c r="B1038" s="166" t="s">
        <v>1088</v>
      </c>
      <c r="C1038" s="170" t="s">
        <v>14525</v>
      </c>
      <c r="D1038" s="213"/>
      <c r="E1038" s="166" t="s">
        <v>1054</v>
      </c>
      <c r="F1038" s="166" t="s">
        <v>14526</v>
      </c>
      <c r="G1038" s="166" t="s">
        <v>12764</v>
      </c>
      <c r="H1038" s="167">
        <v>0</v>
      </c>
      <c r="I1038" s="168" t="s">
        <v>14553</v>
      </c>
      <c r="J1038" s="168" t="s">
        <v>3339</v>
      </c>
      <c r="K1038" s="207"/>
      <c r="L1038" s="207"/>
      <c r="M1038" s="207"/>
      <c r="N1038" s="207"/>
      <c r="O1038" s="207"/>
      <c r="P1038" s="169"/>
      <c r="Q1038" s="208"/>
      <c r="R1038" s="166" t="s">
        <v>14525</v>
      </c>
      <c r="S1038" s="165" t="s">
        <v>12037</v>
      </c>
      <c r="T1038" s="165" t="s">
        <v>3338</v>
      </c>
      <c r="U1038" s="185"/>
      <c r="V1038" s="209">
        <v>417</v>
      </c>
      <c r="X1038" s="210">
        <v>0</v>
      </c>
      <c r="AB1038" s="211" t="s">
        <v>16354</v>
      </c>
    </row>
    <row r="1039" spans="1:28" s="210" customFormat="1" ht="40.5">
      <c r="A1039" s="165" t="s">
        <v>14529</v>
      </c>
      <c r="B1039" s="166" t="s">
        <v>1088</v>
      </c>
      <c r="C1039" s="170" t="s">
        <v>14528</v>
      </c>
      <c r="D1039" s="213"/>
      <c r="E1039" s="166" t="s">
        <v>1060</v>
      </c>
      <c r="F1039" s="166" t="s">
        <v>14529</v>
      </c>
      <c r="G1039" s="166" t="s">
        <v>12764</v>
      </c>
      <c r="H1039" s="167">
        <v>0</v>
      </c>
      <c r="I1039" s="168" t="s">
        <v>15241</v>
      </c>
      <c r="J1039" s="168" t="s">
        <v>3527</v>
      </c>
      <c r="K1039" s="207"/>
      <c r="L1039" s="207"/>
      <c r="M1039" s="207"/>
      <c r="N1039" s="207"/>
      <c r="O1039" s="207"/>
      <c r="P1039" s="169"/>
      <c r="Q1039" s="208"/>
      <c r="R1039" s="166" t="s">
        <v>14528</v>
      </c>
      <c r="S1039" s="165" t="s">
        <v>12074</v>
      </c>
      <c r="T1039" s="165" t="s">
        <v>4532</v>
      </c>
      <c r="U1039" s="185"/>
      <c r="V1039" s="209">
        <v>419</v>
      </c>
      <c r="X1039" s="210">
        <v>0</v>
      </c>
      <c r="AB1039" s="211" t="s">
        <v>16014</v>
      </c>
    </row>
    <row r="1040" spans="1:28" s="210" customFormat="1" ht="108">
      <c r="A1040" s="165" t="s">
        <v>14532</v>
      </c>
      <c r="B1040" s="166" t="s">
        <v>1088</v>
      </c>
      <c r="C1040" s="170" t="s">
        <v>14531</v>
      </c>
      <c r="D1040" s="213"/>
      <c r="E1040" s="166" t="s">
        <v>1054</v>
      </c>
      <c r="F1040" s="166" t="s">
        <v>14532</v>
      </c>
      <c r="G1040" s="166" t="s">
        <v>12764</v>
      </c>
      <c r="H1040" s="167">
        <v>0</v>
      </c>
      <c r="I1040" s="168" t="s">
        <v>14555</v>
      </c>
      <c r="J1040" s="168" t="s">
        <v>1610</v>
      </c>
      <c r="K1040" s="207"/>
      <c r="L1040" s="207"/>
      <c r="M1040" s="207"/>
      <c r="N1040" s="207"/>
      <c r="O1040" s="207"/>
      <c r="P1040" s="169"/>
      <c r="Q1040" s="208"/>
      <c r="R1040" s="166" t="s">
        <v>14531</v>
      </c>
      <c r="S1040" s="165" t="s">
        <v>12037</v>
      </c>
      <c r="T1040" s="165" t="s">
        <v>3340</v>
      </c>
      <c r="U1040" s="185"/>
      <c r="V1040" s="209">
        <v>436</v>
      </c>
      <c r="X1040" s="210">
        <v>0</v>
      </c>
      <c r="AB1040" s="211" t="s">
        <v>16019</v>
      </c>
    </row>
    <row r="1041" spans="1:28" s="210" customFormat="1" ht="40.5">
      <c r="A1041" s="165" t="s">
        <v>16468</v>
      </c>
      <c r="B1041" s="166" t="s">
        <v>1088</v>
      </c>
      <c r="C1041" s="170" t="s">
        <v>16469</v>
      </c>
      <c r="D1041" s="213"/>
      <c r="E1041" s="166" t="s">
        <v>16470</v>
      </c>
      <c r="F1041" s="166" t="s">
        <v>16468</v>
      </c>
      <c r="G1041" s="166" t="s">
        <v>12764</v>
      </c>
      <c r="H1041" s="167" t="s">
        <v>15942</v>
      </c>
      <c r="I1041" s="168" t="s">
        <v>7905</v>
      </c>
      <c r="J1041" s="168" t="s">
        <v>15942</v>
      </c>
      <c r="K1041" s="207"/>
      <c r="L1041" s="207"/>
      <c r="M1041" s="207"/>
      <c r="N1041" s="207"/>
      <c r="O1041" s="207"/>
      <c r="P1041" s="169"/>
      <c r="Q1041" s="208"/>
      <c r="R1041" s="166" t="s">
        <v>15942</v>
      </c>
      <c r="S1041" s="165" t="s">
        <v>12152</v>
      </c>
      <c r="T1041" s="165" t="s">
        <v>15942</v>
      </c>
      <c r="U1041" s="185"/>
      <c r="V1041" s="209" t="e">
        <v>#N/A</v>
      </c>
      <c r="X1041" s="210">
        <v>0</v>
      </c>
      <c r="AB1041" s="211" t="s">
        <v>16471</v>
      </c>
    </row>
    <row r="1042" spans="1:28" s="210" customFormat="1" ht="67.5">
      <c r="A1042" s="165" t="s">
        <v>14873</v>
      </c>
      <c r="B1042" s="166" t="s">
        <v>1088</v>
      </c>
      <c r="C1042" s="170" t="s">
        <v>14872</v>
      </c>
      <c r="D1042" s="213"/>
      <c r="E1042" s="166" t="s">
        <v>1063</v>
      </c>
      <c r="F1042" s="166" t="s">
        <v>14873</v>
      </c>
      <c r="G1042" s="166" t="s">
        <v>12764</v>
      </c>
      <c r="H1042" s="167">
        <v>0</v>
      </c>
      <c r="I1042" s="168" t="s">
        <v>1686</v>
      </c>
      <c r="J1042" s="168" t="s">
        <v>12398</v>
      </c>
      <c r="K1042" s="207"/>
      <c r="L1042" s="207"/>
      <c r="M1042" s="207"/>
      <c r="N1042" s="207"/>
      <c r="O1042" s="207"/>
      <c r="P1042" s="169"/>
      <c r="Q1042" s="208"/>
      <c r="R1042" s="166" t="s">
        <v>14872</v>
      </c>
      <c r="S1042" s="165" t="s">
        <v>12107</v>
      </c>
      <c r="T1042" s="165" t="s">
        <v>5882</v>
      </c>
      <c r="U1042" s="185"/>
      <c r="V1042" s="209">
        <v>506</v>
      </c>
      <c r="X1042" s="210">
        <v>0</v>
      </c>
      <c r="AB1042" s="211" t="s">
        <v>16007</v>
      </c>
    </row>
    <row r="1043" spans="1:28" s="210" customFormat="1" ht="67.5">
      <c r="A1043" s="165" t="s">
        <v>14904</v>
      </c>
      <c r="B1043" s="166" t="s">
        <v>1088</v>
      </c>
      <c r="C1043" s="170" t="s">
        <v>14903</v>
      </c>
      <c r="D1043" s="213"/>
      <c r="E1043" s="166" t="s">
        <v>12516</v>
      </c>
      <c r="F1043" s="166" t="s">
        <v>14904</v>
      </c>
      <c r="G1043" s="166" t="s">
        <v>12764</v>
      </c>
      <c r="H1043" s="167">
        <v>0</v>
      </c>
      <c r="I1043" s="168" t="s">
        <v>14909</v>
      </c>
      <c r="J1043" s="168" t="s">
        <v>12345</v>
      </c>
      <c r="K1043" s="207"/>
      <c r="L1043" s="207"/>
      <c r="M1043" s="207"/>
      <c r="N1043" s="207"/>
      <c r="O1043" s="207"/>
      <c r="P1043" s="169"/>
      <c r="Q1043" s="208"/>
      <c r="R1043" s="166" t="s">
        <v>14903</v>
      </c>
      <c r="S1043" s="165" t="s">
        <v>12046</v>
      </c>
      <c r="T1043" s="165" t="s">
        <v>12277</v>
      </c>
      <c r="U1043" s="185"/>
      <c r="V1043" s="209">
        <v>480</v>
      </c>
      <c r="X1043" s="210">
        <v>0</v>
      </c>
      <c r="AB1043" s="211" t="s">
        <v>16047</v>
      </c>
    </row>
    <row r="1044" spans="1:28" s="210" customFormat="1" ht="216">
      <c r="A1044" s="165" t="s">
        <v>15191</v>
      </c>
      <c r="B1044" s="166" t="s">
        <v>1088</v>
      </c>
      <c r="C1044" s="170" t="s">
        <v>15190</v>
      </c>
      <c r="D1044" s="213"/>
      <c r="E1044" s="166" t="s">
        <v>1066</v>
      </c>
      <c r="F1044" s="166" t="s">
        <v>15191</v>
      </c>
      <c r="G1044" s="166" t="s">
        <v>12764</v>
      </c>
      <c r="H1044" s="167">
        <v>0</v>
      </c>
      <c r="I1044" s="168" t="s">
        <v>1568</v>
      </c>
      <c r="J1044" s="168" t="s">
        <v>6538</v>
      </c>
      <c r="K1044" s="207"/>
      <c r="L1044" s="207"/>
      <c r="M1044" s="207"/>
      <c r="N1044" s="207"/>
      <c r="O1044" s="207"/>
      <c r="P1044" s="169"/>
      <c r="Q1044" s="208"/>
      <c r="R1044" s="166" t="s">
        <v>15190</v>
      </c>
      <c r="S1044" s="165" t="s">
        <v>12120</v>
      </c>
      <c r="T1044" s="165" t="s">
        <v>6537</v>
      </c>
      <c r="U1044" s="185"/>
      <c r="V1044" s="209">
        <v>518</v>
      </c>
      <c r="X1044" s="210">
        <v>0</v>
      </c>
      <c r="AB1044" s="211" t="s">
        <v>16403</v>
      </c>
    </row>
    <row r="1045" spans="1:28" s="210" customFormat="1" ht="108">
      <c r="A1045" s="165" t="s">
        <v>15187</v>
      </c>
      <c r="B1045" s="166" t="s">
        <v>1088</v>
      </c>
      <c r="C1045" s="170" t="s">
        <v>15186</v>
      </c>
      <c r="D1045" s="213"/>
      <c r="E1045" s="166" t="s">
        <v>1073</v>
      </c>
      <c r="F1045" s="166" t="s">
        <v>15187</v>
      </c>
      <c r="G1045" s="166" t="s">
        <v>12764</v>
      </c>
      <c r="H1045" s="167">
        <v>0</v>
      </c>
      <c r="I1045" s="168" t="s">
        <v>15197</v>
      </c>
      <c r="J1045" s="168" t="s">
        <v>8327</v>
      </c>
      <c r="K1045" s="207"/>
      <c r="L1045" s="207"/>
      <c r="M1045" s="207"/>
      <c r="N1045" s="207"/>
      <c r="O1045" s="207"/>
      <c r="P1045" s="169"/>
      <c r="Q1045" s="208"/>
      <c r="R1045" s="166" t="s">
        <v>15186</v>
      </c>
      <c r="S1045" s="165" t="s">
        <v>12164</v>
      </c>
      <c r="T1045" s="165" t="s">
        <v>8326</v>
      </c>
      <c r="U1045" s="185"/>
      <c r="V1045" s="209">
        <v>469</v>
      </c>
      <c r="X1045" s="210">
        <v>0</v>
      </c>
      <c r="AB1045" s="211" t="s">
        <v>16405</v>
      </c>
    </row>
    <row r="1046" spans="1:28" s="210" customFormat="1" ht="81">
      <c r="A1046" s="165" t="s">
        <v>15193</v>
      </c>
      <c r="B1046" s="166" t="s">
        <v>1088</v>
      </c>
      <c r="C1046" s="170" t="s">
        <v>15192</v>
      </c>
      <c r="D1046" s="213"/>
      <c r="E1046" s="166" t="s">
        <v>850</v>
      </c>
      <c r="F1046" s="166" t="s">
        <v>15193</v>
      </c>
      <c r="G1046" s="166" t="s">
        <v>12764</v>
      </c>
      <c r="H1046" s="167">
        <v>0</v>
      </c>
      <c r="I1046" s="168" t="s">
        <v>11417</v>
      </c>
      <c r="J1046" s="168" t="s">
        <v>4701</v>
      </c>
      <c r="K1046" s="207"/>
      <c r="L1046" s="207"/>
      <c r="M1046" s="207"/>
      <c r="N1046" s="207"/>
      <c r="O1046" s="207"/>
      <c r="P1046" s="169"/>
      <c r="Q1046" s="208"/>
      <c r="R1046" s="166" t="s">
        <v>15192</v>
      </c>
      <c r="S1046" s="165" t="s">
        <v>12236</v>
      </c>
      <c r="T1046" s="165" t="s">
        <v>11369</v>
      </c>
      <c r="U1046" s="185"/>
      <c r="V1046" s="209">
        <v>533</v>
      </c>
      <c r="X1046" s="210">
        <v>0</v>
      </c>
      <c r="AB1046" s="211" t="s">
        <v>16412</v>
      </c>
    </row>
    <row r="1047" spans="1:28" s="210" customFormat="1" ht="94.5">
      <c r="A1047" s="165" t="s">
        <v>15181</v>
      </c>
      <c r="B1047" s="166" t="s">
        <v>1088</v>
      </c>
      <c r="C1047" s="170" t="s">
        <v>15180</v>
      </c>
      <c r="D1047" s="213"/>
      <c r="E1047" s="166" t="s">
        <v>1051</v>
      </c>
      <c r="F1047" s="166" t="s">
        <v>15181</v>
      </c>
      <c r="G1047" s="166" t="s">
        <v>12764</v>
      </c>
      <c r="H1047" s="167">
        <v>0</v>
      </c>
      <c r="I1047" s="168" t="s">
        <v>15194</v>
      </c>
      <c r="J1047" s="168" t="s">
        <v>1614</v>
      </c>
      <c r="K1047" s="207"/>
      <c r="L1047" s="207"/>
      <c r="M1047" s="207"/>
      <c r="N1047" s="207"/>
      <c r="O1047" s="207"/>
      <c r="P1047" s="169"/>
      <c r="Q1047" s="208"/>
      <c r="R1047" s="166" t="s">
        <v>15180</v>
      </c>
      <c r="S1047" s="165" t="s">
        <v>12019</v>
      </c>
      <c r="T1047" s="165" t="s">
        <v>2705</v>
      </c>
      <c r="U1047" s="185"/>
      <c r="V1047" s="209">
        <v>447</v>
      </c>
      <c r="X1047" s="210">
        <v>0</v>
      </c>
      <c r="AB1047" s="211" t="s">
        <v>16472</v>
      </c>
    </row>
    <row r="1048" spans="1:28" s="210" customFormat="1" ht="54">
      <c r="A1048" s="165" t="s">
        <v>16473</v>
      </c>
      <c r="B1048" s="166" t="s">
        <v>1088</v>
      </c>
      <c r="C1048" s="170" t="s">
        <v>16474</v>
      </c>
      <c r="D1048" s="213"/>
      <c r="E1048" s="166" t="s">
        <v>1063</v>
      </c>
      <c r="F1048" s="166" t="s">
        <v>16473</v>
      </c>
      <c r="G1048" s="166" t="s">
        <v>12764</v>
      </c>
      <c r="H1048" s="167">
        <v>0</v>
      </c>
      <c r="I1048" s="168" t="s">
        <v>16475</v>
      </c>
      <c r="J1048" s="168" t="s">
        <v>12398</v>
      </c>
      <c r="K1048" s="207"/>
      <c r="L1048" s="207"/>
      <c r="M1048" s="207"/>
      <c r="N1048" s="207"/>
      <c r="O1048" s="207"/>
      <c r="P1048" s="169"/>
      <c r="Q1048" s="208"/>
      <c r="R1048" s="166" t="s">
        <v>16474</v>
      </c>
      <c r="S1048" s="165" t="s">
        <v>12107</v>
      </c>
      <c r="T1048" s="165" t="s">
        <v>5882</v>
      </c>
      <c r="U1048" s="185"/>
      <c r="V1048" s="209">
        <v>498</v>
      </c>
      <c r="X1048" s="210">
        <v>0</v>
      </c>
      <c r="AB1048" s="211" t="s">
        <v>16476</v>
      </c>
    </row>
    <row r="1049" spans="1:28" s="210" customFormat="1" ht="40.5">
      <c r="A1049" s="165" t="s">
        <v>15240</v>
      </c>
      <c r="B1049" s="166" t="s">
        <v>1088</v>
      </c>
      <c r="C1049" s="170" t="s">
        <v>15239</v>
      </c>
      <c r="D1049" s="213"/>
      <c r="E1049" s="166" t="s">
        <v>2323</v>
      </c>
      <c r="F1049" s="166" t="s">
        <v>15240</v>
      </c>
      <c r="G1049" s="166" t="s">
        <v>12764</v>
      </c>
      <c r="H1049" s="167">
        <v>0</v>
      </c>
      <c r="I1049" s="168" t="s">
        <v>15244</v>
      </c>
      <c r="J1049" s="168" t="s">
        <v>11482</v>
      </c>
      <c r="K1049" s="207"/>
      <c r="L1049" s="207"/>
      <c r="M1049" s="207"/>
      <c r="N1049" s="207"/>
      <c r="O1049" s="207"/>
      <c r="P1049" s="169"/>
      <c r="Q1049" s="208"/>
      <c r="R1049" s="166" t="s">
        <v>15239</v>
      </c>
      <c r="S1049" s="165" t="s">
        <v>12238</v>
      </c>
      <c r="T1049" s="165" t="s">
        <v>11481</v>
      </c>
      <c r="U1049" s="185"/>
      <c r="V1049" s="209">
        <v>495</v>
      </c>
      <c r="X1049" s="210">
        <v>0</v>
      </c>
      <c r="AB1049" s="211" t="s">
        <v>16477</v>
      </c>
    </row>
    <row r="1050" spans="1:28" s="210" customFormat="1" ht="40.5">
      <c r="A1050" s="165"/>
      <c r="B1050" s="166" t="s">
        <v>1088</v>
      </c>
      <c r="C1050" s="170" t="s">
        <v>1760</v>
      </c>
      <c r="D1050" s="213" t="s">
        <v>16478</v>
      </c>
      <c r="E1050" s="166" t="s">
        <v>1059</v>
      </c>
      <c r="F1050" s="166" t="s">
        <v>15942</v>
      </c>
      <c r="G1050" s="166" t="s">
        <v>15949</v>
      </c>
      <c r="H1050" s="167" t="s">
        <v>16479</v>
      </c>
      <c r="I1050" s="168" t="s">
        <v>16480</v>
      </c>
      <c r="J1050" s="168" t="s">
        <v>16455</v>
      </c>
      <c r="K1050" s="207"/>
      <c r="L1050" s="207" t="s">
        <v>16481</v>
      </c>
      <c r="M1050" s="207"/>
      <c r="N1050" s="207"/>
      <c r="O1050" s="207"/>
      <c r="P1050" s="169"/>
      <c r="Q1050" s="208" t="s">
        <v>16482</v>
      </c>
      <c r="R1050" s="166" t="s">
        <v>15942</v>
      </c>
      <c r="S1050" s="165" t="s">
        <v>12063</v>
      </c>
      <c r="T1050" s="165" t="s">
        <v>15942</v>
      </c>
      <c r="U1050" s="185"/>
      <c r="V1050" s="209" t="e">
        <v>#N/A</v>
      </c>
      <c r="X1050" s="210">
        <v>0</v>
      </c>
      <c r="AB1050" s="211" t="s">
        <v>16483</v>
      </c>
    </row>
    <row r="1051" spans="1:28" s="210" customFormat="1" ht="40.5">
      <c r="A1051" s="165" t="s">
        <v>757</v>
      </c>
      <c r="B1051" s="166" t="s">
        <v>1090</v>
      </c>
      <c r="C1051" s="170" t="s">
        <v>13296</v>
      </c>
      <c r="D1051" s="213"/>
      <c r="E1051" s="166" t="s">
        <v>1066</v>
      </c>
      <c r="F1051" s="166" t="s">
        <v>757</v>
      </c>
      <c r="G1051" s="166" t="s">
        <v>12764</v>
      </c>
      <c r="H1051" s="167">
        <v>0</v>
      </c>
      <c r="I1051" s="168" t="s">
        <v>2042</v>
      </c>
      <c r="J1051" s="168" t="s">
        <v>2043</v>
      </c>
      <c r="K1051" s="207"/>
      <c r="L1051" s="207"/>
      <c r="M1051" s="207"/>
      <c r="N1051" s="207"/>
      <c r="O1051" s="207"/>
      <c r="P1051" s="169"/>
      <c r="Q1051" s="208"/>
      <c r="R1051" s="166" t="s">
        <v>13296</v>
      </c>
      <c r="S1051" s="165" t="s">
        <v>12120</v>
      </c>
      <c r="T1051" s="165" t="s">
        <v>6467</v>
      </c>
      <c r="U1051" s="185"/>
      <c r="V1051" s="209">
        <v>553</v>
      </c>
      <c r="X1051" s="210">
        <v>0</v>
      </c>
      <c r="AB1051" s="211" t="s">
        <v>16048</v>
      </c>
    </row>
    <row r="1052" spans="1:28" s="210" customFormat="1" ht="67.5">
      <c r="A1052" s="165" t="s">
        <v>758</v>
      </c>
      <c r="B1052" s="166" t="s">
        <v>1090</v>
      </c>
      <c r="C1052" s="170" t="s">
        <v>139</v>
      </c>
      <c r="D1052" s="213"/>
      <c r="E1052" s="166" t="s">
        <v>2323</v>
      </c>
      <c r="F1052" s="166" t="s">
        <v>758</v>
      </c>
      <c r="G1052" s="166" t="s">
        <v>12764</v>
      </c>
      <c r="H1052" s="167">
        <v>0</v>
      </c>
      <c r="I1052" s="168" t="s">
        <v>1735</v>
      </c>
      <c r="J1052" s="168" t="s">
        <v>1736</v>
      </c>
      <c r="K1052" s="207"/>
      <c r="L1052" s="207"/>
      <c r="M1052" s="207"/>
      <c r="N1052" s="207"/>
      <c r="O1052" s="207"/>
      <c r="P1052" s="169"/>
      <c r="Q1052" s="208"/>
      <c r="R1052" s="166" t="s">
        <v>139</v>
      </c>
      <c r="S1052" s="165" t="s">
        <v>12238</v>
      </c>
      <c r="T1052" s="165" t="s">
        <v>11438</v>
      </c>
      <c r="U1052" s="185"/>
      <c r="V1052" s="209">
        <v>604</v>
      </c>
      <c r="X1052" s="210">
        <v>0</v>
      </c>
      <c r="AB1052" s="211" t="s">
        <v>16060</v>
      </c>
    </row>
    <row r="1053" spans="1:28" s="210" customFormat="1" ht="94.5">
      <c r="A1053" s="165" t="s">
        <v>759</v>
      </c>
      <c r="B1053" s="166" t="s">
        <v>1090</v>
      </c>
      <c r="C1053" s="170" t="s">
        <v>1333</v>
      </c>
      <c r="D1053" s="213"/>
      <c r="E1053" s="166" t="s">
        <v>1058</v>
      </c>
      <c r="F1053" s="166" t="s">
        <v>759</v>
      </c>
      <c r="G1053" s="166" t="s">
        <v>12764</v>
      </c>
      <c r="H1053" s="167">
        <v>0</v>
      </c>
      <c r="I1053" s="168" t="s">
        <v>1737</v>
      </c>
      <c r="J1053" s="168" t="s">
        <v>13122</v>
      </c>
      <c r="K1053" s="207"/>
      <c r="L1053" s="207"/>
      <c r="M1053" s="207"/>
      <c r="N1053" s="207"/>
      <c r="O1053" s="207"/>
      <c r="P1053" s="169"/>
      <c r="Q1053" s="208"/>
      <c r="R1053" s="166" t="s">
        <v>1333</v>
      </c>
      <c r="S1053" s="165" t="s">
        <v>12054</v>
      </c>
      <c r="T1053" s="165" t="s">
        <v>13023</v>
      </c>
      <c r="U1053" s="185"/>
      <c r="V1053" s="209">
        <v>580</v>
      </c>
      <c r="X1053" s="210">
        <v>0</v>
      </c>
      <c r="AB1053" s="211" t="s">
        <v>16068</v>
      </c>
    </row>
    <row r="1054" spans="1:28" s="210" customFormat="1" ht="108">
      <c r="A1054" s="165" t="s">
        <v>760</v>
      </c>
      <c r="B1054" s="166" t="s">
        <v>1090</v>
      </c>
      <c r="C1054" s="170" t="s">
        <v>1332</v>
      </c>
      <c r="D1054" s="213"/>
      <c r="E1054" s="166" t="s">
        <v>1058</v>
      </c>
      <c r="F1054" s="166" t="s">
        <v>760</v>
      </c>
      <c r="G1054" s="166" t="s">
        <v>12764</v>
      </c>
      <c r="H1054" s="167">
        <v>0</v>
      </c>
      <c r="I1054" s="168" t="s">
        <v>1692</v>
      </c>
      <c r="J1054" s="168" t="s">
        <v>13117</v>
      </c>
      <c r="K1054" s="207"/>
      <c r="L1054" s="207"/>
      <c r="M1054" s="207"/>
      <c r="N1054" s="207"/>
      <c r="O1054" s="207"/>
      <c r="P1054" s="169"/>
      <c r="Q1054" s="208"/>
      <c r="R1054" s="166" t="s">
        <v>1332</v>
      </c>
      <c r="S1054" s="165" t="s">
        <v>12054</v>
      </c>
      <c r="T1054" s="165" t="s">
        <v>13018</v>
      </c>
      <c r="U1054" s="185"/>
      <c r="V1054" s="209">
        <v>569</v>
      </c>
      <c r="X1054" s="210">
        <v>0</v>
      </c>
      <c r="AB1054" s="211" t="s">
        <v>16069</v>
      </c>
    </row>
    <row r="1055" spans="1:28" s="210" customFormat="1" ht="81">
      <c r="A1055" s="165" t="s">
        <v>761</v>
      </c>
      <c r="B1055" s="166" t="s">
        <v>1090</v>
      </c>
      <c r="C1055" s="170" t="s">
        <v>15199</v>
      </c>
      <c r="D1055" s="213"/>
      <c r="E1055" s="166" t="s">
        <v>2323</v>
      </c>
      <c r="F1055" s="166" t="s">
        <v>761</v>
      </c>
      <c r="G1055" s="166" t="s">
        <v>12764</v>
      </c>
      <c r="H1055" s="167">
        <v>0</v>
      </c>
      <c r="I1055" s="168" t="s">
        <v>1739</v>
      </c>
      <c r="J1055" s="168" t="s">
        <v>1660</v>
      </c>
      <c r="K1055" s="207"/>
      <c r="L1055" s="207"/>
      <c r="M1055" s="207"/>
      <c r="N1055" s="207"/>
      <c r="O1055" s="207"/>
      <c r="P1055" s="169"/>
      <c r="Q1055" s="208"/>
      <c r="R1055" s="166" t="s">
        <v>15199</v>
      </c>
      <c r="S1055" s="165" t="s">
        <v>12238</v>
      </c>
      <c r="T1055" s="165" t="s">
        <v>11494</v>
      </c>
      <c r="U1055" s="185"/>
      <c r="V1055" s="209">
        <v>578</v>
      </c>
      <c r="X1055" s="210">
        <v>0</v>
      </c>
      <c r="AB1055" s="211" t="s">
        <v>16089</v>
      </c>
    </row>
    <row r="1056" spans="1:28" s="210" customFormat="1" ht="67.5">
      <c r="A1056" s="165" t="s">
        <v>16484</v>
      </c>
      <c r="B1056" s="166" t="s">
        <v>1090</v>
      </c>
      <c r="C1056" s="170" t="s">
        <v>2119</v>
      </c>
      <c r="D1056" s="213"/>
      <c r="E1056" s="166" t="s">
        <v>1058</v>
      </c>
      <c r="F1056" s="166" t="s">
        <v>16484</v>
      </c>
      <c r="G1056" s="166" t="s">
        <v>12764</v>
      </c>
      <c r="H1056" s="167" t="s">
        <v>15942</v>
      </c>
      <c r="I1056" s="168" t="s">
        <v>2044</v>
      </c>
      <c r="J1056" s="168" t="s">
        <v>13121</v>
      </c>
      <c r="K1056" s="207"/>
      <c r="L1056" s="207"/>
      <c r="M1056" s="207"/>
      <c r="N1056" s="207"/>
      <c r="O1056" s="207"/>
      <c r="P1056" s="169"/>
      <c r="Q1056" s="208"/>
      <c r="R1056" s="166" t="s">
        <v>15942</v>
      </c>
      <c r="S1056" s="165" t="s">
        <v>12054</v>
      </c>
      <c r="T1056" s="165" t="s">
        <v>13022</v>
      </c>
      <c r="U1056" s="185"/>
      <c r="V1056" s="209" t="e">
        <v>#N/A</v>
      </c>
      <c r="X1056" s="210">
        <v>0</v>
      </c>
      <c r="AB1056" s="211" t="s">
        <v>16485</v>
      </c>
    </row>
    <row r="1057" spans="1:28" s="210" customFormat="1" ht="67.5">
      <c r="A1057" s="165" t="s">
        <v>763</v>
      </c>
      <c r="B1057" s="166" t="s">
        <v>1090</v>
      </c>
      <c r="C1057" s="170" t="s">
        <v>1335</v>
      </c>
      <c r="D1057" s="213"/>
      <c r="E1057" s="166" t="s">
        <v>1066</v>
      </c>
      <c r="F1057" s="166" t="s">
        <v>763</v>
      </c>
      <c r="G1057" s="166" t="s">
        <v>12764</v>
      </c>
      <c r="H1057" s="167">
        <v>0</v>
      </c>
      <c r="I1057" s="168" t="s">
        <v>2045</v>
      </c>
      <c r="J1057" s="168" t="s">
        <v>1527</v>
      </c>
      <c r="K1057" s="207"/>
      <c r="L1057" s="207"/>
      <c r="M1057" s="207"/>
      <c r="N1057" s="207"/>
      <c r="O1057" s="207"/>
      <c r="P1057" s="169"/>
      <c r="Q1057" s="208"/>
      <c r="R1057" s="166" t="s">
        <v>1335</v>
      </c>
      <c r="S1057" s="165" t="s">
        <v>12120</v>
      </c>
      <c r="T1057" s="165" t="s">
        <v>6503</v>
      </c>
      <c r="U1057" s="185"/>
      <c r="V1057" s="209">
        <v>591</v>
      </c>
      <c r="X1057" s="210">
        <v>0</v>
      </c>
      <c r="AB1057" s="211" t="s">
        <v>16107</v>
      </c>
    </row>
    <row r="1058" spans="1:28" s="210" customFormat="1" ht="54">
      <c r="A1058" s="165" t="s">
        <v>764</v>
      </c>
      <c r="B1058" s="166" t="s">
        <v>1090</v>
      </c>
      <c r="C1058" s="170" t="s">
        <v>140</v>
      </c>
      <c r="D1058" s="213"/>
      <c r="E1058" s="166" t="s">
        <v>2323</v>
      </c>
      <c r="F1058" s="166" t="s">
        <v>764</v>
      </c>
      <c r="G1058" s="166" t="s">
        <v>12764</v>
      </c>
      <c r="H1058" s="167">
        <v>0</v>
      </c>
      <c r="I1058" s="168" t="s">
        <v>1740</v>
      </c>
      <c r="J1058" s="168" t="s">
        <v>1676</v>
      </c>
      <c r="K1058" s="207"/>
      <c r="L1058" s="207"/>
      <c r="M1058" s="207"/>
      <c r="N1058" s="207"/>
      <c r="O1058" s="207"/>
      <c r="P1058" s="169"/>
      <c r="Q1058" s="208"/>
      <c r="R1058" s="166" t="s">
        <v>140</v>
      </c>
      <c r="S1058" s="165" t="s">
        <v>12238</v>
      </c>
      <c r="T1058" s="165" t="s">
        <v>11506</v>
      </c>
      <c r="U1058" s="185"/>
      <c r="V1058" s="209">
        <v>603</v>
      </c>
      <c r="X1058" s="210">
        <v>0</v>
      </c>
      <c r="AB1058" s="211" t="s">
        <v>16121</v>
      </c>
    </row>
    <row r="1059" spans="1:28" s="210" customFormat="1" ht="94.5">
      <c r="A1059" s="165" t="s">
        <v>765</v>
      </c>
      <c r="B1059" s="166" t="s">
        <v>1090</v>
      </c>
      <c r="C1059" s="170" t="s">
        <v>2428</v>
      </c>
      <c r="D1059" s="213"/>
      <c r="E1059" s="166" t="s">
        <v>1052</v>
      </c>
      <c r="F1059" s="166" t="s">
        <v>765</v>
      </c>
      <c r="G1059" s="166" t="s">
        <v>12764</v>
      </c>
      <c r="H1059" s="167">
        <v>0</v>
      </c>
      <c r="I1059" s="168" t="s">
        <v>1741</v>
      </c>
      <c r="J1059" s="168" t="s">
        <v>2693</v>
      </c>
      <c r="K1059" s="207"/>
      <c r="L1059" s="207"/>
      <c r="M1059" s="207"/>
      <c r="N1059" s="207"/>
      <c r="O1059" s="207"/>
      <c r="P1059" s="169"/>
      <c r="Q1059" s="208"/>
      <c r="R1059" s="166" t="s">
        <v>2428</v>
      </c>
      <c r="S1059" s="165" t="s">
        <v>12018</v>
      </c>
      <c r="T1059" s="165" t="s">
        <v>2692</v>
      </c>
      <c r="U1059" s="185"/>
      <c r="V1059" s="209">
        <v>632</v>
      </c>
      <c r="X1059" s="210">
        <v>0</v>
      </c>
      <c r="AB1059" s="211" t="s">
        <v>16202</v>
      </c>
    </row>
    <row r="1060" spans="1:28" s="210" customFormat="1" ht="67.5">
      <c r="A1060" s="165" t="s">
        <v>766</v>
      </c>
      <c r="B1060" s="166" t="s">
        <v>1090</v>
      </c>
      <c r="C1060" s="170" t="s">
        <v>1336</v>
      </c>
      <c r="D1060" s="213"/>
      <c r="E1060" s="166" t="s">
        <v>1058</v>
      </c>
      <c r="F1060" s="166" t="s">
        <v>766</v>
      </c>
      <c r="G1060" s="166" t="s">
        <v>12764</v>
      </c>
      <c r="H1060" s="167">
        <v>0</v>
      </c>
      <c r="I1060" s="168" t="s">
        <v>1744</v>
      </c>
      <c r="J1060" s="168" t="s">
        <v>13116</v>
      </c>
      <c r="K1060" s="207"/>
      <c r="L1060" s="207"/>
      <c r="M1060" s="207"/>
      <c r="N1060" s="207"/>
      <c r="O1060" s="207"/>
      <c r="P1060" s="169"/>
      <c r="Q1060" s="208"/>
      <c r="R1060" s="166" t="s">
        <v>1336</v>
      </c>
      <c r="S1060" s="165" t="s">
        <v>12054</v>
      </c>
      <c r="T1060" s="165" t="s">
        <v>13017</v>
      </c>
      <c r="U1060" s="185"/>
      <c r="V1060" s="209">
        <v>636</v>
      </c>
      <c r="X1060" s="210">
        <v>0</v>
      </c>
      <c r="AB1060" s="211" t="s">
        <v>16203</v>
      </c>
    </row>
    <row r="1061" spans="1:28" s="210" customFormat="1" ht="94.5">
      <c r="A1061" s="165" t="s">
        <v>132</v>
      </c>
      <c r="B1061" s="166" t="s">
        <v>1090</v>
      </c>
      <c r="C1061" s="170" t="s">
        <v>141</v>
      </c>
      <c r="D1061" s="213"/>
      <c r="E1061" s="166" t="s">
        <v>1058</v>
      </c>
      <c r="F1061" s="166" t="s">
        <v>132</v>
      </c>
      <c r="G1061" s="166" t="s">
        <v>12764</v>
      </c>
      <c r="H1061" s="167">
        <v>0</v>
      </c>
      <c r="I1061" s="168" t="s">
        <v>1692</v>
      </c>
      <c r="J1061" s="168" t="s">
        <v>13117</v>
      </c>
      <c r="K1061" s="207"/>
      <c r="L1061" s="207"/>
      <c r="M1061" s="207"/>
      <c r="N1061" s="207"/>
      <c r="O1061" s="207"/>
      <c r="P1061" s="169"/>
      <c r="Q1061" s="208"/>
      <c r="R1061" s="166" t="s">
        <v>141</v>
      </c>
      <c r="S1061" s="165" t="s">
        <v>12054</v>
      </c>
      <c r="T1061" s="165" t="s">
        <v>13018</v>
      </c>
      <c r="U1061" s="185"/>
      <c r="V1061" s="209">
        <v>575</v>
      </c>
      <c r="X1061" s="210">
        <v>0</v>
      </c>
      <c r="AB1061" s="211" t="s">
        <v>16218</v>
      </c>
    </row>
    <row r="1062" spans="1:28" s="210" customFormat="1" ht="94.5">
      <c r="A1062" s="165" t="s">
        <v>133</v>
      </c>
      <c r="B1062" s="166" t="s">
        <v>1090</v>
      </c>
      <c r="C1062" s="170" t="s">
        <v>142</v>
      </c>
      <c r="D1062" s="213"/>
      <c r="E1062" s="166" t="s">
        <v>1058</v>
      </c>
      <c r="F1062" s="166" t="s">
        <v>133</v>
      </c>
      <c r="G1062" s="166" t="s">
        <v>12764</v>
      </c>
      <c r="H1062" s="167">
        <v>0</v>
      </c>
      <c r="I1062" s="168" t="s">
        <v>1692</v>
      </c>
      <c r="J1062" s="168" t="s">
        <v>13117</v>
      </c>
      <c r="K1062" s="207"/>
      <c r="L1062" s="207"/>
      <c r="M1062" s="207"/>
      <c r="N1062" s="207"/>
      <c r="O1062" s="207"/>
      <c r="P1062" s="169"/>
      <c r="Q1062" s="208"/>
      <c r="R1062" s="166" t="s">
        <v>142</v>
      </c>
      <c r="S1062" s="165" t="s">
        <v>12054</v>
      </c>
      <c r="T1062" s="165" t="s">
        <v>13018</v>
      </c>
      <c r="U1062" s="185"/>
      <c r="V1062" s="209">
        <v>597</v>
      </c>
      <c r="X1062" s="210">
        <v>0</v>
      </c>
      <c r="AB1062" s="211" t="s">
        <v>16219</v>
      </c>
    </row>
    <row r="1063" spans="1:28" s="210" customFormat="1" ht="108">
      <c r="A1063" s="165" t="s">
        <v>134</v>
      </c>
      <c r="B1063" s="166" t="s">
        <v>1090</v>
      </c>
      <c r="C1063" s="170" t="s">
        <v>143</v>
      </c>
      <c r="D1063" s="213"/>
      <c r="E1063" s="166" t="s">
        <v>1058</v>
      </c>
      <c r="F1063" s="166" t="s">
        <v>134</v>
      </c>
      <c r="G1063" s="166" t="s">
        <v>12764</v>
      </c>
      <c r="H1063" s="167">
        <v>0</v>
      </c>
      <c r="I1063" s="168" t="s">
        <v>1692</v>
      </c>
      <c r="J1063" s="168" t="s">
        <v>13117</v>
      </c>
      <c r="K1063" s="207"/>
      <c r="L1063" s="207"/>
      <c r="M1063" s="207"/>
      <c r="N1063" s="207"/>
      <c r="O1063" s="207"/>
      <c r="P1063" s="169"/>
      <c r="Q1063" s="208"/>
      <c r="R1063" s="166" t="s">
        <v>143</v>
      </c>
      <c r="S1063" s="165" t="s">
        <v>12054</v>
      </c>
      <c r="T1063" s="165" t="s">
        <v>13018</v>
      </c>
      <c r="U1063" s="185"/>
      <c r="V1063" s="209">
        <v>596</v>
      </c>
      <c r="X1063" s="210">
        <v>0</v>
      </c>
      <c r="AB1063" s="211" t="s">
        <v>16220</v>
      </c>
    </row>
    <row r="1064" spans="1:28" s="210" customFormat="1" ht="135">
      <c r="A1064" s="165" t="s">
        <v>16221</v>
      </c>
      <c r="B1064" s="166" t="s">
        <v>1090</v>
      </c>
      <c r="C1064" s="170" t="s">
        <v>16222</v>
      </c>
      <c r="D1064" s="213"/>
      <c r="E1064" s="166" t="s">
        <v>1058</v>
      </c>
      <c r="F1064" s="166" t="s">
        <v>16221</v>
      </c>
      <c r="G1064" s="166" t="s">
        <v>12764</v>
      </c>
      <c r="H1064" s="167">
        <v>0</v>
      </c>
      <c r="I1064" s="168" t="s">
        <v>16223</v>
      </c>
      <c r="J1064" s="168" t="s">
        <v>13117</v>
      </c>
      <c r="K1064" s="207"/>
      <c r="L1064" s="207"/>
      <c r="M1064" s="207"/>
      <c r="N1064" s="207"/>
      <c r="O1064" s="207"/>
      <c r="P1064" s="169"/>
      <c r="Q1064" s="208"/>
      <c r="R1064" s="166" t="s">
        <v>16222</v>
      </c>
      <c r="S1064" s="165" t="s">
        <v>12054</v>
      </c>
      <c r="T1064" s="165" t="s">
        <v>13018</v>
      </c>
      <c r="U1064" s="185"/>
      <c r="V1064" s="209">
        <v>595</v>
      </c>
      <c r="X1064" s="210">
        <v>0</v>
      </c>
      <c r="AB1064" s="211" t="s">
        <v>16224</v>
      </c>
    </row>
    <row r="1065" spans="1:28" s="210" customFormat="1" ht="81">
      <c r="A1065" s="165" t="s">
        <v>135</v>
      </c>
      <c r="B1065" s="166" t="s">
        <v>1090</v>
      </c>
      <c r="C1065" s="170" t="s">
        <v>144</v>
      </c>
      <c r="D1065" s="213"/>
      <c r="E1065" s="166" t="s">
        <v>1058</v>
      </c>
      <c r="F1065" s="166" t="s">
        <v>135</v>
      </c>
      <c r="G1065" s="166" t="s">
        <v>12764</v>
      </c>
      <c r="H1065" s="167">
        <v>0</v>
      </c>
      <c r="I1065" s="168" t="s">
        <v>15211</v>
      </c>
      <c r="J1065" s="168" t="s">
        <v>13126</v>
      </c>
      <c r="K1065" s="207"/>
      <c r="L1065" s="207"/>
      <c r="M1065" s="207"/>
      <c r="N1065" s="207"/>
      <c r="O1065" s="207"/>
      <c r="P1065" s="169"/>
      <c r="Q1065" s="208"/>
      <c r="R1065" s="166" t="s">
        <v>144</v>
      </c>
      <c r="S1065" s="165" t="s">
        <v>12054</v>
      </c>
      <c r="T1065" s="165" t="s">
        <v>13027</v>
      </c>
      <c r="U1065" s="185"/>
      <c r="V1065" s="209">
        <v>610</v>
      </c>
      <c r="X1065" s="210">
        <v>0</v>
      </c>
      <c r="AB1065" s="211" t="s">
        <v>16225</v>
      </c>
    </row>
    <row r="1066" spans="1:28" s="210" customFormat="1" ht="67.5">
      <c r="A1066" s="165" t="s">
        <v>136</v>
      </c>
      <c r="B1066" s="166" t="s">
        <v>1090</v>
      </c>
      <c r="C1066" s="170" t="s">
        <v>145</v>
      </c>
      <c r="D1066" s="213"/>
      <c r="E1066" s="166" t="s">
        <v>1058</v>
      </c>
      <c r="F1066" s="166" t="s">
        <v>136</v>
      </c>
      <c r="G1066" s="166" t="s">
        <v>12764</v>
      </c>
      <c r="H1066" s="167">
        <v>0</v>
      </c>
      <c r="I1066" s="168" t="s">
        <v>1744</v>
      </c>
      <c r="J1066" s="168" t="s">
        <v>13116</v>
      </c>
      <c r="K1066" s="207"/>
      <c r="L1066" s="207"/>
      <c r="M1066" s="207"/>
      <c r="N1066" s="207"/>
      <c r="O1066" s="207"/>
      <c r="P1066" s="169"/>
      <c r="Q1066" s="208"/>
      <c r="R1066" s="166" t="s">
        <v>145</v>
      </c>
      <c r="S1066" s="165" t="s">
        <v>12054</v>
      </c>
      <c r="T1066" s="165" t="s">
        <v>13017</v>
      </c>
      <c r="U1066" s="185"/>
      <c r="V1066" s="209">
        <v>635</v>
      </c>
      <c r="X1066" s="210">
        <v>0</v>
      </c>
      <c r="AB1066" s="211" t="s">
        <v>16226</v>
      </c>
    </row>
    <row r="1067" spans="1:28" s="210" customFormat="1" ht="81">
      <c r="A1067" s="165" t="s">
        <v>130</v>
      </c>
      <c r="B1067" s="166" t="s">
        <v>1090</v>
      </c>
      <c r="C1067" s="170" t="s">
        <v>146</v>
      </c>
      <c r="D1067" s="213"/>
      <c r="E1067" s="166" t="s">
        <v>1058</v>
      </c>
      <c r="F1067" s="166" t="s">
        <v>130</v>
      </c>
      <c r="G1067" s="166" t="s">
        <v>12764</v>
      </c>
      <c r="H1067" s="167">
        <v>0</v>
      </c>
      <c r="I1067" s="168" t="s">
        <v>1747</v>
      </c>
      <c r="J1067" s="168" t="s">
        <v>13117</v>
      </c>
      <c r="K1067" s="207"/>
      <c r="L1067" s="207"/>
      <c r="M1067" s="207"/>
      <c r="N1067" s="207"/>
      <c r="O1067" s="207"/>
      <c r="P1067" s="169"/>
      <c r="Q1067" s="208"/>
      <c r="R1067" s="166" t="s">
        <v>146</v>
      </c>
      <c r="S1067" s="165" t="s">
        <v>12054</v>
      </c>
      <c r="T1067" s="165" t="s">
        <v>13018</v>
      </c>
      <c r="U1067" s="185"/>
      <c r="V1067" s="209">
        <v>593</v>
      </c>
      <c r="X1067" s="210">
        <v>0</v>
      </c>
      <c r="AB1067" s="211" t="s">
        <v>16227</v>
      </c>
    </row>
    <row r="1068" spans="1:28" s="210" customFormat="1" ht="94.5">
      <c r="A1068" s="165" t="s">
        <v>378</v>
      </c>
      <c r="B1068" s="166" t="s">
        <v>1090</v>
      </c>
      <c r="C1068" s="170" t="s">
        <v>377</v>
      </c>
      <c r="D1068" s="213"/>
      <c r="E1068" s="166" t="s">
        <v>1058</v>
      </c>
      <c r="F1068" s="166" t="s">
        <v>378</v>
      </c>
      <c r="G1068" s="166" t="s">
        <v>12764</v>
      </c>
      <c r="H1068" s="167">
        <v>0</v>
      </c>
      <c r="I1068" s="168" t="s">
        <v>1692</v>
      </c>
      <c r="J1068" s="168" t="s">
        <v>13117</v>
      </c>
      <c r="K1068" s="207"/>
      <c r="L1068" s="207"/>
      <c r="M1068" s="207"/>
      <c r="N1068" s="207"/>
      <c r="O1068" s="207"/>
      <c r="P1068" s="169"/>
      <c r="Q1068" s="208"/>
      <c r="R1068" s="166" t="s">
        <v>377</v>
      </c>
      <c r="S1068" s="165" t="s">
        <v>12054</v>
      </c>
      <c r="T1068" s="165" t="s">
        <v>13018</v>
      </c>
      <c r="U1068" s="185"/>
      <c r="V1068" s="209">
        <v>576</v>
      </c>
      <c r="X1068" s="210">
        <v>0</v>
      </c>
      <c r="AB1068" s="211" t="s">
        <v>16229</v>
      </c>
    </row>
    <row r="1069" spans="1:28" s="210" customFormat="1" ht="94.5">
      <c r="A1069" s="165" t="s">
        <v>13351</v>
      </c>
      <c r="B1069" s="166" t="s">
        <v>1090</v>
      </c>
      <c r="C1069" s="170" t="s">
        <v>13337</v>
      </c>
      <c r="D1069" s="213"/>
      <c r="E1069" s="166" t="s">
        <v>852</v>
      </c>
      <c r="F1069" s="166" t="s">
        <v>13351</v>
      </c>
      <c r="G1069" s="166" t="s">
        <v>12764</v>
      </c>
      <c r="H1069" s="167">
        <v>0</v>
      </c>
      <c r="I1069" s="168" t="s">
        <v>13360</v>
      </c>
      <c r="J1069" s="168" t="s">
        <v>1748</v>
      </c>
      <c r="K1069" s="207"/>
      <c r="L1069" s="207"/>
      <c r="M1069" s="207"/>
      <c r="N1069" s="207"/>
      <c r="O1069" s="207"/>
      <c r="P1069" s="169"/>
      <c r="Q1069" s="208"/>
      <c r="R1069" s="166" t="s">
        <v>13337</v>
      </c>
      <c r="S1069" s="165" t="s">
        <v>12246</v>
      </c>
      <c r="T1069" s="165" t="s">
        <v>11763</v>
      </c>
      <c r="U1069" s="185"/>
      <c r="V1069" s="209">
        <v>561</v>
      </c>
      <c r="X1069" s="210">
        <v>0</v>
      </c>
      <c r="AB1069" s="211" t="s">
        <v>16231</v>
      </c>
    </row>
    <row r="1070" spans="1:28" s="210" customFormat="1" ht="189">
      <c r="A1070" s="165" t="s">
        <v>1358</v>
      </c>
      <c r="B1070" s="166" t="s">
        <v>1090</v>
      </c>
      <c r="C1070" s="170" t="s">
        <v>14911</v>
      </c>
      <c r="D1070" s="213"/>
      <c r="E1070" s="166" t="s">
        <v>1058</v>
      </c>
      <c r="F1070" s="166" t="s">
        <v>1358</v>
      </c>
      <c r="G1070" s="166" t="s">
        <v>12764</v>
      </c>
      <c r="H1070" s="167">
        <v>0</v>
      </c>
      <c r="I1070" s="168" t="s">
        <v>1693</v>
      </c>
      <c r="J1070" s="168" t="s">
        <v>13121</v>
      </c>
      <c r="K1070" s="207"/>
      <c r="L1070" s="207"/>
      <c r="M1070" s="207"/>
      <c r="N1070" s="207"/>
      <c r="O1070" s="207"/>
      <c r="P1070" s="169"/>
      <c r="Q1070" s="208"/>
      <c r="R1070" s="166" t="s">
        <v>14911</v>
      </c>
      <c r="S1070" s="165" t="s">
        <v>12054</v>
      </c>
      <c r="T1070" s="165" t="s">
        <v>13022</v>
      </c>
      <c r="U1070" s="185"/>
      <c r="V1070" s="209">
        <v>589</v>
      </c>
      <c r="X1070" s="210">
        <v>0</v>
      </c>
      <c r="AB1070" s="211" t="s">
        <v>16238</v>
      </c>
    </row>
    <row r="1071" spans="1:28" s="210" customFormat="1" ht="67.5">
      <c r="A1071" s="165" t="s">
        <v>1378</v>
      </c>
      <c r="B1071" s="166" t="s">
        <v>1090</v>
      </c>
      <c r="C1071" s="170" t="s">
        <v>2425</v>
      </c>
      <c r="D1071" s="213"/>
      <c r="E1071" s="166" t="s">
        <v>1059</v>
      </c>
      <c r="F1071" s="166" t="s">
        <v>1378</v>
      </c>
      <c r="G1071" s="166" t="s">
        <v>12764</v>
      </c>
      <c r="H1071" s="167">
        <v>0</v>
      </c>
      <c r="I1071" s="168" t="s">
        <v>1670</v>
      </c>
      <c r="J1071" s="168" t="s">
        <v>4121</v>
      </c>
      <c r="K1071" s="207"/>
      <c r="L1071" s="207"/>
      <c r="M1071" s="207"/>
      <c r="N1071" s="207"/>
      <c r="O1071" s="207"/>
      <c r="P1071" s="169"/>
      <c r="Q1071" s="208"/>
      <c r="R1071" s="166" t="s">
        <v>2425</v>
      </c>
      <c r="S1071" s="165" t="s">
        <v>12063</v>
      </c>
      <c r="T1071" s="165" t="s">
        <v>4120</v>
      </c>
      <c r="U1071" s="185"/>
      <c r="V1071" s="209">
        <v>582</v>
      </c>
      <c r="X1071" s="210">
        <v>0</v>
      </c>
      <c r="AB1071" s="211" t="s">
        <v>16244</v>
      </c>
    </row>
    <row r="1072" spans="1:28" s="210" customFormat="1" ht="81">
      <c r="A1072" s="165" t="s">
        <v>1379</v>
      </c>
      <c r="B1072" s="166" t="s">
        <v>1090</v>
      </c>
      <c r="C1072" s="170" t="s">
        <v>14521</v>
      </c>
      <c r="D1072" s="213"/>
      <c r="E1072" s="166" t="s">
        <v>1059</v>
      </c>
      <c r="F1072" s="166" t="s">
        <v>1379</v>
      </c>
      <c r="G1072" s="166" t="s">
        <v>12764</v>
      </c>
      <c r="H1072" s="167">
        <v>0</v>
      </c>
      <c r="I1072" s="168" t="s">
        <v>1671</v>
      </c>
      <c r="J1072" s="168" t="s">
        <v>1499</v>
      </c>
      <c r="K1072" s="207"/>
      <c r="L1072" s="207"/>
      <c r="M1072" s="207"/>
      <c r="N1072" s="207"/>
      <c r="O1072" s="207"/>
      <c r="P1072" s="169"/>
      <c r="Q1072" s="208"/>
      <c r="R1072" s="166" t="s">
        <v>14521</v>
      </c>
      <c r="S1072" s="165" t="s">
        <v>12063</v>
      </c>
      <c r="T1072" s="165" t="s">
        <v>4109</v>
      </c>
      <c r="U1072" s="185"/>
      <c r="V1072" s="209">
        <v>626</v>
      </c>
      <c r="X1072" s="210">
        <v>0</v>
      </c>
      <c r="AB1072" s="211" t="s">
        <v>16245</v>
      </c>
    </row>
    <row r="1073" spans="1:28" s="210" customFormat="1" ht="81">
      <c r="A1073" s="165" t="s">
        <v>1382</v>
      </c>
      <c r="B1073" s="166" t="s">
        <v>1090</v>
      </c>
      <c r="C1073" s="170" t="s">
        <v>14542</v>
      </c>
      <c r="D1073" s="213"/>
      <c r="E1073" s="166" t="s">
        <v>852</v>
      </c>
      <c r="F1073" s="166" t="s">
        <v>1382</v>
      </c>
      <c r="G1073" s="166" t="s">
        <v>12764</v>
      </c>
      <c r="H1073" s="167">
        <v>0</v>
      </c>
      <c r="I1073" s="168" t="s">
        <v>1749</v>
      </c>
      <c r="J1073" s="168" t="s">
        <v>11692</v>
      </c>
      <c r="K1073" s="207"/>
      <c r="L1073" s="207"/>
      <c r="M1073" s="207"/>
      <c r="N1073" s="207"/>
      <c r="O1073" s="207"/>
      <c r="P1073" s="169"/>
      <c r="Q1073" s="208"/>
      <c r="R1073" s="166" t="s">
        <v>14542</v>
      </c>
      <c r="S1073" s="165" t="s">
        <v>12246</v>
      </c>
      <c r="T1073" s="165" t="s">
        <v>11691</v>
      </c>
      <c r="U1073" s="185"/>
      <c r="V1073" s="209">
        <v>611</v>
      </c>
      <c r="X1073" s="210">
        <v>0</v>
      </c>
      <c r="AB1073" s="211" t="s">
        <v>16246</v>
      </c>
    </row>
    <row r="1074" spans="1:28" s="210" customFormat="1" ht="108">
      <c r="A1074" s="165" t="s">
        <v>1381</v>
      </c>
      <c r="B1074" s="166" t="s">
        <v>1090</v>
      </c>
      <c r="C1074" s="170" t="s">
        <v>1380</v>
      </c>
      <c r="D1074" s="213"/>
      <c r="E1074" s="166" t="s">
        <v>1058</v>
      </c>
      <c r="F1074" s="166" t="s">
        <v>1381</v>
      </c>
      <c r="G1074" s="166" t="s">
        <v>12764</v>
      </c>
      <c r="H1074" s="167">
        <v>0</v>
      </c>
      <c r="I1074" s="168" t="s">
        <v>1692</v>
      </c>
      <c r="J1074" s="168" t="s">
        <v>13117</v>
      </c>
      <c r="K1074" s="207"/>
      <c r="L1074" s="207"/>
      <c r="M1074" s="207"/>
      <c r="N1074" s="207"/>
      <c r="O1074" s="207"/>
      <c r="P1074" s="169"/>
      <c r="Q1074" s="208"/>
      <c r="R1074" s="166" t="s">
        <v>1380</v>
      </c>
      <c r="S1074" s="165" t="s">
        <v>12054</v>
      </c>
      <c r="T1074" s="165" t="s">
        <v>13018</v>
      </c>
      <c r="U1074" s="185"/>
      <c r="V1074" s="209">
        <v>592</v>
      </c>
      <c r="X1074" s="210">
        <v>0</v>
      </c>
      <c r="AB1074" s="211" t="s">
        <v>16252</v>
      </c>
    </row>
    <row r="1075" spans="1:28" s="210" customFormat="1" ht="54">
      <c r="A1075" s="165" t="s">
        <v>1751</v>
      </c>
      <c r="B1075" s="166" t="s">
        <v>1090</v>
      </c>
      <c r="C1075" s="170" t="s">
        <v>1750</v>
      </c>
      <c r="D1075" s="213"/>
      <c r="E1075" s="166" t="s">
        <v>2323</v>
      </c>
      <c r="F1075" s="166" t="s">
        <v>1751</v>
      </c>
      <c r="G1075" s="166" t="s">
        <v>12764</v>
      </c>
      <c r="H1075" s="167">
        <v>0</v>
      </c>
      <c r="I1075" s="168" t="s">
        <v>1752</v>
      </c>
      <c r="J1075" s="168" t="s">
        <v>1560</v>
      </c>
      <c r="K1075" s="207"/>
      <c r="L1075" s="207"/>
      <c r="M1075" s="207"/>
      <c r="N1075" s="207"/>
      <c r="O1075" s="207"/>
      <c r="P1075" s="169"/>
      <c r="Q1075" s="208"/>
      <c r="R1075" s="166" t="s">
        <v>1750</v>
      </c>
      <c r="S1075" s="165" t="s">
        <v>12238</v>
      </c>
      <c r="T1075" s="165" t="s">
        <v>11444</v>
      </c>
      <c r="U1075" s="185"/>
      <c r="V1075" s="209">
        <v>616</v>
      </c>
      <c r="X1075" s="210">
        <v>0</v>
      </c>
      <c r="AB1075" s="211" t="s">
        <v>16278</v>
      </c>
    </row>
    <row r="1076" spans="1:28" s="210" customFormat="1" ht="94.5">
      <c r="A1076" s="165" t="s">
        <v>13299</v>
      </c>
      <c r="B1076" s="166" t="s">
        <v>1090</v>
      </c>
      <c r="C1076" s="170" t="s">
        <v>14539</v>
      </c>
      <c r="D1076" s="213"/>
      <c r="E1076" s="166" t="s">
        <v>1058</v>
      </c>
      <c r="F1076" s="166" t="s">
        <v>13299</v>
      </c>
      <c r="G1076" s="166" t="s">
        <v>12764</v>
      </c>
      <c r="H1076" s="167">
        <v>0</v>
      </c>
      <c r="I1076" s="168" t="s">
        <v>1558</v>
      </c>
      <c r="J1076" s="168" t="s">
        <v>13119</v>
      </c>
      <c r="K1076" s="207"/>
      <c r="L1076" s="207"/>
      <c r="M1076" s="207"/>
      <c r="N1076" s="207"/>
      <c r="O1076" s="207"/>
      <c r="P1076" s="169"/>
      <c r="Q1076" s="208"/>
      <c r="R1076" s="166" t="s">
        <v>14539</v>
      </c>
      <c r="S1076" s="165" t="s">
        <v>12054</v>
      </c>
      <c r="T1076" s="165" t="s">
        <v>13020</v>
      </c>
      <c r="U1076" s="185"/>
      <c r="V1076" s="209">
        <v>567</v>
      </c>
      <c r="X1076" s="210">
        <v>0</v>
      </c>
      <c r="AB1076" s="211" t="s">
        <v>16283</v>
      </c>
    </row>
    <row r="1077" spans="1:28" s="210" customFormat="1" ht="108">
      <c r="A1077" s="165" t="s">
        <v>16298</v>
      </c>
      <c r="B1077" s="166" t="s">
        <v>1090</v>
      </c>
      <c r="C1077" s="170" t="s">
        <v>16299</v>
      </c>
      <c r="D1077" s="213"/>
      <c r="E1077" s="166" t="s">
        <v>841</v>
      </c>
      <c r="F1077" s="166" t="s">
        <v>16298</v>
      </c>
      <c r="G1077" s="166" t="s">
        <v>12764</v>
      </c>
      <c r="H1077" s="167">
        <v>0</v>
      </c>
      <c r="I1077" s="168" t="s">
        <v>16300</v>
      </c>
      <c r="J1077" s="168" t="s">
        <v>2172</v>
      </c>
      <c r="K1077" s="207"/>
      <c r="L1077" s="207"/>
      <c r="M1077" s="207"/>
      <c r="N1077" s="207"/>
      <c r="O1077" s="207"/>
      <c r="P1077" s="169"/>
      <c r="Q1077" s="208"/>
      <c r="R1077" s="166" t="s">
        <v>16299</v>
      </c>
      <c r="S1077" s="165" t="s">
        <v>12182</v>
      </c>
      <c r="T1077" s="165" t="s">
        <v>8813</v>
      </c>
      <c r="U1077" s="185"/>
      <c r="V1077" s="209">
        <v>623</v>
      </c>
      <c r="X1077" s="210">
        <v>0</v>
      </c>
      <c r="AB1077" s="211" t="s">
        <v>16301</v>
      </c>
    </row>
    <row r="1078" spans="1:28" s="210" customFormat="1" ht="54">
      <c r="A1078" s="165" t="s">
        <v>13304</v>
      </c>
      <c r="B1078" s="166" t="s">
        <v>1090</v>
      </c>
      <c r="C1078" s="170" t="s">
        <v>13303</v>
      </c>
      <c r="D1078" s="213"/>
      <c r="E1078" s="166" t="s">
        <v>2322</v>
      </c>
      <c r="F1078" s="166" t="s">
        <v>13304</v>
      </c>
      <c r="G1078" s="166" t="s">
        <v>12764</v>
      </c>
      <c r="H1078" s="167">
        <v>0</v>
      </c>
      <c r="I1078" s="168" t="s">
        <v>13314</v>
      </c>
      <c r="J1078" s="168" t="s">
        <v>11044</v>
      </c>
      <c r="K1078" s="207"/>
      <c r="L1078" s="207"/>
      <c r="M1078" s="207"/>
      <c r="N1078" s="207"/>
      <c r="O1078" s="207"/>
      <c r="P1078" s="169"/>
      <c r="Q1078" s="208"/>
      <c r="R1078" s="166" t="s">
        <v>13303</v>
      </c>
      <c r="S1078" s="165" t="s">
        <v>12233</v>
      </c>
      <c r="T1078" s="165" t="s">
        <v>11043</v>
      </c>
      <c r="U1078" s="185"/>
      <c r="V1078" s="209">
        <v>606</v>
      </c>
      <c r="X1078" s="210">
        <v>0</v>
      </c>
      <c r="AB1078" s="211" t="s">
        <v>16342</v>
      </c>
    </row>
    <row r="1079" spans="1:28" s="210" customFormat="1" ht="81">
      <c r="A1079" s="165" t="s">
        <v>13353</v>
      </c>
      <c r="B1079" s="166" t="s">
        <v>1090</v>
      </c>
      <c r="C1079" s="170" t="s">
        <v>14913</v>
      </c>
      <c r="D1079" s="213"/>
      <c r="E1079" s="166" t="s">
        <v>1058</v>
      </c>
      <c r="F1079" s="166" t="s">
        <v>13353</v>
      </c>
      <c r="G1079" s="166" t="s">
        <v>12764</v>
      </c>
      <c r="H1079" s="167">
        <v>0</v>
      </c>
      <c r="I1079" s="168" t="s">
        <v>14551</v>
      </c>
      <c r="J1079" s="168" t="s">
        <v>13122</v>
      </c>
      <c r="K1079" s="207"/>
      <c r="L1079" s="207"/>
      <c r="M1079" s="207"/>
      <c r="N1079" s="207"/>
      <c r="O1079" s="207"/>
      <c r="P1079" s="169"/>
      <c r="Q1079" s="208"/>
      <c r="R1079" s="166" t="s">
        <v>14913</v>
      </c>
      <c r="S1079" s="165" t="s">
        <v>12054</v>
      </c>
      <c r="T1079" s="165" t="s">
        <v>13023</v>
      </c>
      <c r="U1079" s="185"/>
      <c r="V1079" s="209">
        <v>585</v>
      </c>
      <c r="X1079" s="210">
        <v>0</v>
      </c>
      <c r="AB1079" s="211" t="s">
        <v>16347</v>
      </c>
    </row>
    <row r="1080" spans="1:28" s="210" customFormat="1" ht="54">
      <c r="A1080" s="165" t="s">
        <v>13352</v>
      </c>
      <c r="B1080" s="166" t="s">
        <v>1090</v>
      </c>
      <c r="C1080" s="170" t="s">
        <v>13338</v>
      </c>
      <c r="D1080" s="213"/>
      <c r="E1080" s="166" t="s">
        <v>1054</v>
      </c>
      <c r="F1080" s="166" t="s">
        <v>13352</v>
      </c>
      <c r="G1080" s="166" t="s">
        <v>12764</v>
      </c>
      <c r="H1080" s="167">
        <v>0</v>
      </c>
      <c r="I1080" s="168" t="s">
        <v>13361</v>
      </c>
      <c r="J1080" s="168" t="s">
        <v>3339</v>
      </c>
      <c r="K1080" s="207"/>
      <c r="L1080" s="207"/>
      <c r="M1080" s="207"/>
      <c r="N1080" s="207"/>
      <c r="O1080" s="207"/>
      <c r="P1080" s="169"/>
      <c r="Q1080" s="208"/>
      <c r="R1080" s="166" t="s">
        <v>13338</v>
      </c>
      <c r="S1080" s="165" t="s">
        <v>12037</v>
      </c>
      <c r="T1080" s="165" t="s">
        <v>3338</v>
      </c>
      <c r="U1080" s="185"/>
      <c r="V1080" s="209">
        <v>571</v>
      </c>
      <c r="X1080" s="210">
        <v>0</v>
      </c>
      <c r="AB1080" s="211" t="s">
        <v>16353</v>
      </c>
    </row>
    <row r="1081" spans="1:28" s="210" customFormat="1" ht="81">
      <c r="A1081" s="165" t="s">
        <v>14541</v>
      </c>
      <c r="B1081" s="166" t="s">
        <v>1090</v>
      </c>
      <c r="C1081" s="170" t="s">
        <v>14912</v>
      </c>
      <c r="D1081" s="213"/>
      <c r="E1081" s="166" t="s">
        <v>1058</v>
      </c>
      <c r="F1081" s="166" t="s">
        <v>14541</v>
      </c>
      <c r="G1081" s="166" t="s">
        <v>12764</v>
      </c>
      <c r="H1081" s="167">
        <v>0</v>
      </c>
      <c r="I1081" s="168" t="s">
        <v>13317</v>
      </c>
      <c r="J1081" s="168" t="s">
        <v>13116</v>
      </c>
      <c r="K1081" s="207"/>
      <c r="L1081" s="207"/>
      <c r="M1081" s="207"/>
      <c r="N1081" s="207"/>
      <c r="O1081" s="207"/>
      <c r="P1081" s="169"/>
      <c r="Q1081" s="208"/>
      <c r="R1081" s="166" t="s">
        <v>14912</v>
      </c>
      <c r="S1081" s="165" t="s">
        <v>12054</v>
      </c>
      <c r="T1081" s="165" t="s">
        <v>13017</v>
      </c>
      <c r="U1081" s="185"/>
      <c r="V1081" s="209">
        <v>574</v>
      </c>
      <c r="X1081" s="210">
        <v>0</v>
      </c>
      <c r="AB1081" s="211" t="s">
        <v>16373</v>
      </c>
    </row>
    <row r="1082" spans="1:28" s="210" customFormat="1" ht="108">
      <c r="A1082" s="165" t="s">
        <v>14919</v>
      </c>
      <c r="B1082" s="166" t="s">
        <v>1090</v>
      </c>
      <c r="C1082" s="170" t="s">
        <v>14918</v>
      </c>
      <c r="D1082" s="213"/>
      <c r="E1082" s="166" t="s">
        <v>852</v>
      </c>
      <c r="F1082" s="166" t="s">
        <v>14919</v>
      </c>
      <c r="G1082" s="166" t="s">
        <v>12764</v>
      </c>
      <c r="H1082" s="167">
        <v>0</v>
      </c>
      <c r="I1082" s="168" t="s">
        <v>14920</v>
      </c>
      <c r="J1082" s="168" t="s">
        <v>11692</v>
      </c>
      <c r="K1082" s="207"/>
      <c r="L1082" s="207"/>
      <c r="M1082" s="207"/>
      <c r="N1082" s="207"/>
      <c r="O1082" s="207"/>
      <c r="P1082" s="169"/>
      <c r="Q1082" s="208"/>
      <c r="R1082" s="166" t="s">
        <v>14918</v>
      </c>
      <c r="S1082" s="165" t="s">
        <v>12246</v>
      </c>
      <c r="T1082" s="165" t="s">
        <v>11691</v>
      </c>
      <c r="U1082" s="185"/>
      <c r="V1082" s="209">
        <v>628</v>
      </c>
      <c r="X1082" s="210">
        <v>0</v>
      </c>
      <c r="AB1082" s="211" t="s">
        <v>16390</v>
      </c>
    </row>
    <row r="1083" spans="1:28" s="210" customFormat="1" ht="81">
      <c r="A1083" s="165" t="s">
        <v>15202</v>
      </c>
      <c r="B1083" s="166" t="s">
        <v>1090</v>
      </c>
      <c r="C1083" s="170" t="s">
        <v>15201</v>
      </c>
      <c r="D1083" s="213"/>
      <c r="E1083" s="166" t="s">
        <v>2322</v>
      </c>
      <c r="F1083" s="166" t="s">
        <v>15202</v>
      </c>
      <c r="G1083" s="166" t="s">
        <v>12764</v>
      </c>
      <c r="H1083" s="167">
        <v>0</v>
      </c>
      <c r="I1083" s="168" t="s">
        <v>15210</v>
      </c>
      <c r="J1083" s="168" t="s">
        <v>11050</v>
      </c>
      <c r="K1083" s="207"/>
      <c r="L1083" s="207"/>
      <c r="M1083" s="207"/>
      <c r="N1083" s="207"/>
      <c r="O1083" s="207"/>
      <c r="P1083" s="169"/>
      <c r="Q1083" s="208"/>
      <c r="R1083" s="166" t="s">
        <v>15201</v>
      </c>
      <c r="S1083" s="165" t="s">
        <v>12233</v>
      </c>
      <c r="T1083" s="165" t="s">
        <v>11049</v>
      </c>
      <c r="U1083" s="185"/>
      <c r="V1083" s="209">
        <v>607</v>
      </c>
      <c r="X1083" s="210">
        <v>0</v>
      </c>
      <c r="AB1083" s="211" t="s">
        <v>16402</v>
      </c>
    </row>
    <row r="1084" spans="1:28" s="210" customFormat="1" ht="121.5">
      <c r="A1084" s="165" t="s">
        <v>15208</v>
      </c>
      <c r="B1084" s="166" t="s">
        <v>1090</v>
      </c>
      <c r="C1084" s="170" t="s">
        <v>15207</v>
      </c>
      <c r="D1084" s="213"/>
      <c r="E1084" s="166" t="s">
        <v>1058</v>
      </c>
      <c r="F1084" s="166" t="s">
        <v>15208</v>
      </c>
      <c r="G1084" s="166" t="s">
        <v>12764</v>
      </c>
      <c r="H1084" s="167">
        <v>0</v>
      </c>
      <c r="I1084" s="168" t="s">
        <v>13317</v>
      </c>
      <c r="J1084" s="168" t="s">
        <v>13116</v>
      </c>
      <c r="K1084" s="207"/>
      <c r="L1084" s="207"/>
      <c r="M1084" s="207"/>
      <c r="N1084" s="207"/>
      <c r="O1084" s="207"/>
      <c r="P1084" s="169"/>
      <c r="Q1084" s="208"/>
      <c r="R1084" s="166" t="s">
        <v>15207</v>
      </c>
      <c r="S1084" s="165" t="s">
        <v>12054</v>
      </c>
      <c r="T1084" s="165" t="s">
        <v>13017</v>
      </c>
      <c r="U1084" s="185"/>
      <c r="V1084" s="209">
        <v>625</v>
      </c>
      <c r="X1084" s="210">
        <v>0</v>
      </c>
      <c r="AB1084" s="211" t="s">
        <v>16404</v>
      </c>
    </row>
    <row r="1085" spans="1:28" s="210" customFormat="1" ht="81">
      <c r="A1085" s="165" t="s">
        <v>15206</v>
      </c>
      <c r="B1085" s="166" t="s">
        <v>1090</v>
      </c>
      <c r="C1085" s="170" t="s">
        <v>15205</v>
      </c>
      <c r="D1085" s="213"/>
      <c r="E1085" s="166" t="s">
        <v>841</v>
      </c>
      <c r="F1085" s="166" t="s">
        <v>15206</v>
      </c>
      <c r="G1085" s="166" t="s">
        <v>12764</v>
      </c>
      <c r="H1085" s="167">
        <v>0</v>
      </c>
      <c r="I1085" s="168" t="s">
        <v>15212</v>
      </c>
      <c r="J1085" s="168" t="s">
        <v>8812</v>
      </c>
      <c r="K1085" s="207"/>
      <c r="L1085" s="207"/>
      <c r="M1085" s="207"/>
      <c r="N1085" s="207"/>
      <c r="O1085" s="207"/>
      <c r="P1085" s="169"/>
      <c r="Q1085" s="208"/>
      <c r="R1085" s="166" t="s">
        <v>15205</v>
      </c>
      <c r="S1085" s="165" t="s">
        <v>12182</v>
      </c>
      <c r="T1085" s="165" t="s">
        <v>8811</v>
      </c>
      <c r="U1085" s="185"/>
      <c r="V1085" s="209">
        <v>622</v>
      </c>
      <c r="X1085" s="210">
        <v>0</v>
      </c>
      <c r="AB1085" s="211" t="s">
        <v>16486</v>
      </c>
    </row>
    <row r="1086" spans="1:28" s="210" customFormat="1" ht="108">
      <c r="A1086" s="165" t="s">
        <v>15200</v>
      </c>
      <c r="B1086" s="166" t="s">
        <v>1090</v>
      </c>
      <c r="C1086" s="170" t="s">
        <v>15255</v>
      </c>
      <c r="D1086" s="213"/>
      <c r="E1086" s="166" t="s">
        <v>852</v>
      </c>
      <c r="F1086" s="166" t="s">
        <v>15200</v>
      </c>
      <c r="G1086" s="166" t="s">
        <v>12764</v>
      </c>
      <c r="H1086" s="167">
        <v>0</v>
      </c>
      <c r="I1086" s="168" t="s">
        <v>15209</v>
      </c>
      <c r="J1086" s="168" t="s">
        <v>11644</v>
      </c>
      <c r="K1086" s="207"/>
      <c r="L1086" s="207"/>
      <c r="M1086" s="207"/>
      <c r="N1086" s="207"/>
      <c r="O1086" s="207"/>
      <c r="P1086" s="169"/>
      <c r="Q1086" s="208"/>
      <c r="R1086" s="166" t="s">
        <v>15255</v>
      </c>
      <c r="S1086" s="165" t="s">
        <v>12246</v>
      </c>
      <c r="T1086" s="165" t="s">
        <v>11643</v>
      </c>
      <c r="U1086" s="185"/>
      <c r="V1086" s="209">
        <v>602</v>
      </c>
      <c r="X1086" s="210">
        <v>0</v>
      </c>
      <c r="AB1086" s="211" t="s">
        <v>16408</v>
      </c>
    </row>
    <row r="1087" spans="1:28" s="210" customFormat="1" ht="135">
      <c r="A1087" s="165" t="s">
        <v>15204</v>
      </c>
      <c r="B1087" s="166" t="s">
        <v>1090</v>
      </c>
      <c r="C1087" s="170" t="s">
        <v>15203</v>
      </c>
      <c r="D1087" s="213"/>
      <c r="E1087" s="166" t="s">
        <v>841</v>
      </c>
      <c r="F1087" s="166" t="s">
        <v>15204</v>
      </c>
      <c r="G1087" s="166" t="s">
        <v>12764</v>
      </c>
      <c r="H1087" s="167">
        <v>0</v>
      </c>
      <c r="I1087" s="168" t="s">
        <v>15212</v>
      </c>
      <c r="J1087" s="168" t="s">
        <v>8812</v>
      </c>
      <c r="K1087" s="207"/>
      <c r="L1087" s="207"/>
      <c r="M1087" s="207"/>
      <c r="N1087" s="207"/>
      <c r="O1087" s="207"/>
      <c r="P1087" s="169"/>
      <c r="Q1087" s="208"/>
      <c r="R1087" s="166" t="s">
        <v>15203</v>
      </c>
      <c r="S1087" s="165" t="s">
        <v>12182</v>
      </c>
      <c r="T1087" s="165" t="s">
        <v>8811</v>
      </c>
      <c r="U1087" s="185"/>
      <c r="V1087" s="209">
        <v>621</v>
      </c>
      <c r="X1087" s="210">
        <v>0</v>
      </c>
      <c r="AB1087" s="211" t="s">
        <v>16414</v>
      </c>
    </row>
    <row r="1088" spans="1:28" s="210" customFormat="1" ht="108">
      <c r="A1088" s="165" t="s">
        <v>15246</v>
      </c>
      <c r="B1088" s="166" t="s">
        <v>1090</v>
      </c>
      <c r="C1088" s="170" t="s">
        <v>15245</v>
      </c>
      <c r="D1088" s="213"/>
      <c r="E1088" s="166" t="s">
        <v>2322</v>
      </c>
      <c r="F1088" s="166" t="s">
        <v>15246</v>
      </c>
      <c r="G1088" s="166" t="s">
        <v>12764</v>
      </c>
      <c r="H1088" s="167">
        <v>0</v>
      </c>
      <c r="I1088" s="168" t="s">
        <v>15250</v>
      </c>
      <c r="J1088" s="168" t="s">
        <v>11044</v>
      </c>
      <c r="K1088" s="207"/>
      <c r="L1088" s="207"/>
      <c r="M1088" s="207"/>
      <c r="N1088" s="207"/>
      <c r="O1088" s="207"/>
      <c r="P1088" s="169"/>
      <c r="Q1088" s="208"/>
      <c r="R1088" s="166" t="s">
        <v>15245</v>
      </c>
      <c r="S1088" s="165" t="s">
        <v>12233</v>
      </c>
      <c r="T1088" s="165" t="s">
        <v>11043</v>
      </c>
      <c r="U1088" s="185"/>
      <c r="V1088" s="209">
        <v>598</v>
      </c>
      <c r="X1088" s="210">
        <v>0</v>
      </c>
      <c r="AB1088" s="211" t="s">
        <v>16487</v>
      </c>
    </row>
    <row r="1089" spans="1:28" s="210" customFormat="1" ht="108">
      <c r="A1089" s="165" t="s">
        <v>16488</v>
      </c>
      <c r="B1089" s="166" t="s">
        <v>1090</v>
      </c>
      <c r="C1089" s="170" t="s">
        <v>16489</v>
      </c>
      <c r="D1089" s="213"/>
      <c r="E1089" s="166" t="s">
        <v>12583</v>
      </c>
      <c r="F1089" s="166" t="s">
        <v>16488</v>
      </c>
      <c r="G1089" s="166" t="s">
        <v>12764</v>
      </c>
      <c r="H1089" s="167">
        <v>0</v>
      </c>
      <c r="I1089" s="168" t="s">
        <v>16490</v>
      </c>
      <c r="J1089" s="168" t="s">
        <v>6902</v>
      </c>
      <c r="K1089" s="207"/>
      <c r="L1089" s="207"/>
      <c r="M1089" s="207"/>
      <c r="N1089" s="207"/>
      <c r="O1089" s="207"/>
      <c r="P1089" s="169"/>
      <c r="Q1089" s="208"/>
      <c r="R1089" s="166" t="s">
        <v>16489</v>
      </c>
      <c r="S1089" s="165" t="s">
        <v>12132</v>
      </c>
      <c r="T1089" s="165" t="s">
        <v>6901</v>
      </c>
      <c r="U1089" s="185"/>
      <c r="V1089" s="209">
        <v>605</v>
      </c>
      <c r="X1089" s="210">
        <v>0</v>
      </c>
      <c r="AB1089" s="211" t="s">
        <v>16491</v>
      </c>
    </row>
    <row r="1090" spans="1:28" s="210" customFormat="1" ht="54">
      <c r="A1090" s="165" t="s">
        <v>15248</v>
      </c>
      <c r="B1090" s="166" t="s">
        <v>1090</v>
      </c>
      <c r="C1090" s="170" t="s">
        <v>15247</v>
      </c>
      <c r="D1090" s="213"/>
      <c r="E1090" s="166" t="s">
        <v>12996</v>
      </c>
      <c r="F1090" s="166" t="s">
        <v>15248</v>
      </c>
      <c r="G1090" s="166" t="s">
        <v>12764</v>
      </c>
      <c r="H1090" s="167">
        <v>0</v>
      </c>
      <c r="I1090" s="168" t="s">
        <v>15249</v>
      </c>
      <c r="J1090" s="168" t="s">
        <v>4014</v>
      </c>
      <c r="K1090" s="207"/>
      <c r="L1090" s="207"/>
      <c r="M1090" s="207"/>
      <c r="N1090" s="207"/>
      <c r="O1090" s="207"/>
      <c r="P1090" s="169"/>
      <c r="Q1090" s="208"/>
      <c r="R1090" s="166" t="s">
        <v>15247</v>
      </c>
      <c r="S1090" s="165" t="s">
        <v>12062</v>
      </c>
      <c r="T1090" s="165" t="s">
        <v>12319</v>
      </c>
      <c r="U1090" s="185"/>
      <c r="V1090" s="209">
        <v>624</v>
      </c>
      <c r="X1090" s="210">
        <v>0</v>
      </c>
      <c r="AB1090" s="211" t="s">
        <v>16492</v>
      </c>
    </row>
    <row r="1091" spans="1:28" s="210" customFormat="1" ht="67.5">
      <c r="A1091" s="165" t="s">
        <v>15257</v>
      </c>
      <c r="B1091" s="166" t="s">
        <v>1090</v>
      </c>
      <c r="C1091" s="170" t="s">
        <v>15256</v>
      </c>
      <c r="D1091" s="213"/>
      <c r="E1091" s="166" t="s">
        <v>1069</v>
      </c>
      <c r="F1091" s="166" t="s">
        <v>15257</v>
      </c>
      <c r="G1091" s="166" t="s">
        <v>12764</v>
      </c>
      <c r="H1091" s="167">
        <v>0</v>
      </c>
      <c r="I1091" s="168" t="s">
        <v>15258</v>
      </c>
      <c r="J1091" s="168" t="s">
        <v>12419</v>
      </c>
      <c r="K1091" s="207"/>
      <c r="L1091" s="207"/>
      <c r="M1091" s="207"/>
      <c r="N1091" s="207"/>
      <c r="O1091" s="207"/>
      <c r="P1091" s="169"/>
      <c r="Q1091" s="208"/>
      <c r="R1091" s="166" t="s">
        <v>15256</v>
      </c>
      <c r="S1091" s="165" t="s">
        <v>12128</v>
      </c>
      <c r="T1091" s="165" t="s">
        <v>6828</v>
      </c>
      <c r="U1091" s="185"/>
      <c r="V1091" s="209">
        <v>627</v>
      </c>
      <c r="X1091" s="210">
        <v>0</v>
      </c>
      <c r="AB1091" s="211" t="s">
        <v>16493</v>
      </c>
    </row>
    <row r="1092" spans="1:28" s="210" customFormat="1" ht="108">
      <c r="A1092" s="293" t="s">
        <v>2175</v>
      </c>
      <c r="B1092" s="166" t="s">
        <v>1088</v>
      </c>
      <c r="C1092" s="170" t="s">
        <v>2228</v>
      </c>
      <c r="D1092" s="213"/>
      <c r="E1092" s="166" t="s">
        <v>1058</v>
      </c>
      <c r="F1092" s="166" t="s">
        <v>2175</v>
      </c>
      <c r="G1092" s="166" t="s">
        <v>12764</v>
      </c>
      <c r="H1092" s="167">
        <v>0</v>
      </c>
      <c r="I1092" s="168" t="s">
        <v>1693</v>
      </c>
      <c r="J1092" s="168" t="s">
        <v>13121</v>
      </c>
      <c r="K1092" s="207"/>
      <c r="L1092" s="207"/>
      <c r="M1092" s="207"/>
      <c r="N1092" s="207"/>
      <c r="O1092" s="207"/>
      <c r="P1092" s="169"/>
      <c r="Q1092" s="208"/>
      <c r="R1092" s="166" t="s">
        <v>2228</v>
      </c>
      <c r="S1092" s="165" t="s">
        <v>12054</v>
      </c>
      <c r="T1092" s="165" t="s">
        <v>13022</v>
      </c>
      <c r="U1092" s="185"/>
      <c r="V1092" s="209">
        <v>411</v>
      </c>
      <c r="X1092" s="210">
        <v>0</v>
      </c>
      <c r="AB1092" s="211" t="s">
        <v>16022</v>
      </c>
    </row>
    <row r="1093" spans="1:28" s="210" customFormat="1" ht="27">
      <c r="A1093" s="293" t="s">
        <v>735</v>
      </c>
      <c r="B1093" s="166" t="s">
        <v>1088</v>
      </c>
      <c r="C1093" s="170" t="s">
        <v>15913</v>
      </c>
      <c r="D1093" s="213"/>
      <c r="E1093" s="166" t="s">
        <v>2323</v>
      </c>
      <c r="F1093" s="166" t="s">
        <v>735</v>
      </c>
      <c r="G1093" s="166" t="s">
        <v>12764</v>
      </c>
      <c r="H1093" s="167">
        <v>0</v>
      </c>
      <c r="I1093" s="168" t="s">
        <v>1679</v>
      </c>
      <c r="J1093" s="168" t="s">
        <v>1660</v>
      </c>
      <c r="K1093" s="207"/>
      <c r="L1093" s="207"/>
      <c r="M1093" s="207"/>
      <c r="N1093" s="207"/>
      <c r="O1093" s="207"/>
      <c r="P1093" s="169"/>
      <c r="Q1093" s="208"/>
      <c r="R1093" s="166" t="s">
        <v>15913</v>
      </c>
      <c r="S1093" s="165" t="s">
        <v>12238</v>
      </c>
      <c r="T1093" s="165" t="s">
        <v>11494</v>
      </c>
      <c r="U1093" s="185"/>
      <c r="V1093" s="209">
        <v>400</v>
      </c>
      <c r="X1093" s="210">
        <v>0</v>
      </c>
      <c r="AB1093" s="211" t="s">
        <v>15996</v>
      </c>
    </row>
    <row r="1094" spans="1:28" s="210" customFormat="1" ht="67.5">
      <c r="A1094" s="293" t="s">
        <v>15455</v>
      </c>
      <c r="B1094" s="166" t="s">
        <v>1088</v>
      </c>
      <c r="C1094" s="170" t="s">
        <v>15454</v>
      </c>
      <c r="D1094" s="213"/>
      <c r="E1094" s="166" t="s">
        <v>1063</v>
      </c>
      <c r="F1094" s="166" t="s">
        <v>15455</v>
      </c>
      <c r="G1094" s="166" t="s">
        <v>12764</v>
      </c>
      <c r="H1094" s="167">
        <v>0</v>
      </c>
      <c r="I1094" s="168" t="s">
        <v>15456</v>
      </c>
      <c r="J1094" s="168" t="s">
        <v>12398</v>
      </c>
      <c r="K1094" s="207"/>
      <c r="L1094" s="207"/>
      <c r="M1094" s="207"/>
      <c r="N1094" s="207"/>
      <c r="O1094" s="207"/>
      <c r="P1094" s="169"/>
      <c r="Q1094" s="208"/>
      <c r="R1094" s="166" t="s">
        <v>15454</v>
      </c>
      <c r="S1094" s="165" t="s">
        <v>12107</v>
      </c>
      <c r="T1094" s="165" t="s">
        <v>5882</v>
      </c>
      <c r="U1094" s="185"/>
      <c r="V1094" s="209">
        <v>503</v>
      </c>
      <c r="X1094" s="210">
        <v>0</v>
      </c>
      <c r="AB1094" s="211" t="s">
        <v>16023</v>
      </c>
    </row>
    <row r="1095" spans="1:28" s="210" customFormat="1" ht="20">
      <c r="A1095" s="293" t="s">
        <v>1362</v>
      </c>
      <c r="B1095" s="166" t="s">
        <v>1088</v>
      </c>
      <c r="C1095" s="170" t="s">
        <v>866</v>
      </c>
      <c r="D1095" s="213"/>
      <c r="E1095" s="166" t="s">
        <v>1066</v>
      </c>
      <c r="F1095" s="166" t="s">
        <v>1362</v>
      </c>
      <c r="G1095" s="166" t="s">
        <v>12764</v>
      </c>
      <c r="H1095" s="167">
        <v>0</v>
      </c>
      <c r="I1095" s="168" t="s">
        <v>1526</v>
      </c>
      <c r="J1095" s="168" t="s">
        <v>1527</v>
      </c>
      <c r="K1095" s="207"/>
      <c r="L1095" s="207"/>
      <c r="M1095" s="207"/>
      <c r="N1095" s="207"/>
      <c r="O1095" s="207"/>
      <c r="P1095" s="169"/>
      <c r="Q1095" s="208"/>
      <c r="R1095" s="166" t="s">
        <v>866</v>
      </c>
      <c r="S1095" s="165" t="s">
        <v>12120</v>
      </c>
      <c r="T1095" s="165" t="s">
        <v>6503</v>
      </c>
      <c r="U1095" s="185"/>
      <c r="V1095" s="209">
        <v>429</v>
      </c>
      <c r="X1095" s="210">
        <v>0</v>
      </c>
      <c r="AB1095" s="211" t="s">
        <v>16024</v>
      </c>
    </row>
    <row r="1096" spans="1:28" s="210" customFormat="1" ht="40.5">
      <c r="A1096" s="293" t="s">
        <v>736</v>
      </c>
      <c r="B1096" s="166" t="s">
        <v>1088</v>
      </c>
      <c r="C1096" s="170" t="s">
        <v>803</v>
      </c>
      <c r="D1096" s="213"/>
      <c r="E1096" s="166" t="s">
        <v>2321</v>
      </c>
      <c r="F1096" s="166" t="s">
        <v>736</v>
      </c>
      <c r="G1096" s="166" t="s">
        <v>12764</v>
      </c>
      <c r="H1096" s="167">
        <v>0</v>
      </c>
      <c r="I1096" s="168" t="s">
        <v>1688</v>
      </c>
      <c r="J1096" s="168" t="s">
        <v>1688</v>
      </c>
      <c r="K1096" s="207"/>
      <c r="L1096" s="207"/>
      <c r="M1096" s="207"/>
      <c r="N1096" s="207"/>
      <c r="O1096" s="207"/>
      <c r="P1096" s="169"/>
      <c r="Q1096" s="208"/>
      <c r="R1096" s="166" t="s">
        <v>803</v>
      </c>
      <c r="S1096" s="165" t="s">
        <v>12035</v>
      </c>
      <c r="T1096" s="165" t="s">
        <v>3289</v>
      </c>
      <c r="U1096" s="185"/>
      <c r="V1096" s="209">
        <v>433</v>
      </c>
      <c r="X1096" s="210">
        <v>0</v>
      </c>
      <c r="AB1096" s="211" t="s">
        <v>15969</v>
      </c>
    </row>
    <row r="1097" spans="1:28" s="210" customFormat="1" ht="27">
      <c r="A1097" s="293" t="s">
        <v>738</v>
      </c>
      <c r="B1097" s="166" t="s">
        <v>1088</v>
      </c>
      <c r="C1097" s="170" t="s">
        <v>778</v>
      </c>
      <c r="D1097" s="213"/>
      <c r="E1097" s="166" t="s">
        <v>842</v>
      </c>
      <c r="F1097" s="166" t="s">
        <v>738</v>
      </c>
      <c r="G1097" s="166" t="s">
        <v>12764</v>
      </c>
      <c r="H1097" s="167">
        <v>0</v>
      </c>
      <c r="I1097" s="168" t="s">
        <v>1690</v>
      </c>
      <c r="J1097" s="168" t="s">
        <v>9079</v>
      </c>
      <c r="K1097" s="207"/>
      <c r="L1097" s="207"/>
      <c r="M1097" s="207"/>
      <c r="N1097" s="207"/>
      <c r="O1097" s="207"/>
      <c r="P1097" s="169"/>
      <c r="Q1097" s="208"/>
      <c r="R1097" s="166" t="s">
        <v>778</v>
      </c>
      <c r="S1097" s="165" t="s">
        <v>12184</v>
      </c>
      <c r="T1097" s="165" t="s">
        <v>13070</v>
      </c>
      <c r="U1097" s="185"/>
      <c r="V1097" s="209">
        <v>442</v>
      </c>
      <c r="X1097" s="210">
        <v>0</v>
      </c>
      <c r="AB1097" s="211" t="s">
        <v>15970</v>
      </c>
    </row>
    <row r="1098" spans="1:28" s="210" customFormat="1" ht="94.5">
      <c r="A1098" s="293" t="s">
        <v>739</v>
      </c>
      <c r="B1098" s="166" t="s">
        <v>1088</v>
      </c>
      <c r="C1098" s="170" t="s">
        <v>2053</v>
      </c>
      <c r="D1098" s="213"/>
      <c r="E1098" s="166" t="s">
        <v>1058</v>
      </c>
      <c r="F1098" s="166" t="s">
        <v>739</v>
      </c>
      <c r="G1098" s="166" t="s">
        <v>12764</v>
      </c>
      <c r="H1098" s="167">
        <v>0</v>
      </c>
      <c r="I1098" s="168" t="s">
        <v>2336</v>
      </c>
      <c r="J1098" s="168" t="s">
        <v>13126</v>
      </c>
      <c r="K1098" s="207"/>
      <c r="L1098" s="207"/>
      <c r="M1098" s="207"/>
      <c r="N1098" s="207"/>
      <c r="O1098" s="207"/>
      <c r="P1098" s="169"/>
      <c r="Q1098" s="208"/>
      <c r="R1098" s="166" t="s">
        <v>2053</v>
      </c>
      <c r="S1098" s="165" t="s">
        <v>12054</v>
      </c>
      <c r="T1098" s="165" t="s">
        <v>13027</v>
      </c>
      <c r="U1098" s="185"/>
      <c r="V1098" s="209">
        <v>448</v>
      </c>
      <c r="X1098" s="210">
        <v>0</v>
      </c>
      <c r="AB1098" s="211" t="s">
        <v>15971</v>
      </c>
    </row>
    <row r="1099" spans="1:28" s="210" customFormat="1" ht="54">
      <c r="A1099" s="293" t="s">
        <v>742</v>
      </c>
      <c r="B1099" s="166" t="s">
        <v>1088</v>
      </c>
      <c r="C1099" s="170" t="s">
        <v>1281</v>
      </c>
      <c r="D1099" s="213"/>
      <c r="E1099" s="166" t="s">
        <v>1058</v>
      </c>
      <c r="F1099" s="166" t="s">
        <v>742</v>
      </c>
      <c r="G1099" s="166" t="s">
        <v>12764</v>
      </c>
      <c r="H1099" s="167">
        <v>0</v>
      </c>
      <c r="I1099" s="168" t="s">
        <v>1694</v>
      </c>
      <c r="J1099" s="168" t="s">
        <v>13101</v>
      </c>
      <c r="K1099" s="207"/>
      <c r="L1099" s="207"/>
      <c r="M1099" s="207"/>
      <c r="N1099" s="207"/>
      <c r="O1099" s="207"/>
      <c r="P1099" s="169"/>
      <c r="Q1099" s="208"/>
      <c r="R1099" s="166" t="s">
        <v>1281</v>
      </c>
      <c r="S1099" s="165" t="s">
        <v>12054</v>
      </c>
      <c r="T1099" s="165" t="s">
        <v>13002</v>
      </c>
      <c r="U1099" s="185"/>
      <c r="V1099" s="209">
        <v>414</v>
      </c>
      <c r="X1099" s="210">
        <v>0</v>
      </c>
      <c r="AB1099" s="211" t="s">
        <v>15968</v>
      </c>
    </row>
    <row r="1100" spans="1:28" s="210" customFormat="1" ht="81">
      <c r="A1100" s="293" t="s">
        <v>15890</v>
      </c>
      <c r="B1100" s="166" t="s">
        <v>1088</v>
      </c>
      <c r="C1100" s="170" t="s">
        <v>15891</v>
      </c>
      <c r="D1100" s="213"/>
      <c r="E1100" s="166" t="s">
        <v>1073</v>
      </c>
      <c r="F1100" s="166" t="s">
        <v>15890</v>
      </c>
      <c r="G1100" s="166" t="s">
        <v>12764</v>
      </c>
      <c r="H1100" s="167">
        <v>0</v>
      </c>
      <c r="I1100" s="168" t="s">
        <v>15892</v>
      </c>
      <c r="J1100" s="168" t="s">
        <v>8321</v>
      </c>
      <c r="K1100" s="207"/>
      <c r="L1100" s="207"/>
      <c r="M1100" s="207"/>
      <c r="N1100" s="207"/>
      <c r="O1100" s="207"/>
      <c r="P1100" s="169"/>
      <c r="Q1100" s="208"/>
      <c r="R1100" s="166" t="s">
        <v>15891</v>
      </c>
      <c r="S1100" s="165" t="s">
        <v>12164</v>
      </c>
      <c r="T1100" s="165" t="s">
        <v>8320</v>
      </c>
      <c r="U1100" s="185"/>
      <c r="V1100" s="209">
        <v>474</v>
      </c>
      <c r="X1100" s="210">
        <v>0</v>
      </c>
      <c r="AB1100" s="211" t="s">
        <v>15972</v>
      </c>
    </row>
    <row r="1101" spans="1:28" s="210" customFormat="1" ht="54">
      <c r="A1101" s="293" t="s">
        <v>1699</v>
      </c>
      <c r="B1101" s="166" t="s">
        <v>1088</v>
      </c>
      <c r="C1101" s="170" t="s">
        <v>2057</v>
      </c>
      <c r="D1101" s="213"/>
      <c r="E1101" s="166" t="s">
        <v>2323</v>
      </c>
      <c r="F1101" s="166" t="s">
        <v>1699</v>
      </c>
      <c r="G1101" s="166" t="s">
        <v>12764</v>
      </c>
      <c r="H1101" s="167">
        <v>0</v>
      </c>
      <c r="I1101" s="168" t="s">
        <v>1700</v>
      </c>
      <c r="J1101" s="168" t="s">
        <v>1575</v>
      </c>
      <c r="K1101" s="207"/>
      <c r="L1101" s="207"/>
      <c r="M1101" s="207"/>
      <c r="N1101" s="207"/>
      <c r="O1101" s="207"/>
      <c r="P1101" s="169"/>
      <c r="Q1101" s="208"/>
      <c r="R1101" s="166" t="s">
        <v>2057</v>
      </c>
      <c r="S1101" s="165" t="s">
        <v>12238</v>
      </c>
      <c r="T1101" s="165" t="s">
        <v>11457</v>
      </c>
      <c r="U1101" s="185"/>
      <c r="V1101" s="209">
        <v>479</v>
      </c>
      <c r="X1101" s="210">
        <v>0</v>
      </c>
      <c r="AB1101" s="211" t="s">
        <v>15999</v>
      </c>
    </row>
    <row r="1102" spans="1:28" s="210" customFormat="1" ht="54">
      <c r="A1102" s="293" t="s">
        <v>743</v>
      </c>
      <c r="B1102" s="166" t="s">
        <v>1088</v>
      </c>
      <c r="C1102" s="170" t="s">
        <v>11981</v>
      </c>
      <c r="D1102" s="213"/>
      <c r="E1102" s="166" t="s">
        <v>1054</v>
      </c>
      <c r="F1102" s="166" t="s">
        <v>743</v>
      </c>
      <c r="G1102" s="166" t="s">
        <v>12764</v>
      </c>
      <c r="H1102" s="167">
        <v>0</v>
      </c>
      <c r="I1102" s="168" t="s">
        <v>15916</v>
      </c>
      <c r="J1102" s="168" t="s">
        <v>1610</v>
      </c>
      <c r="K1102" s="207"/>
      <c r="L1102" s="207"/>
      <c r="M1102" s="207"/>
      <c r="N1102" s="207"/>
      <c r="O1102" s="207"/>
      <c r="P1102" s="169"/>
      <c r="Q1102" s="208"/>
      <c r="R1102" s="166" t="s">
        <v>11981</v>
      </c>
      <c r="S1102" s="165" t="s">
        <v>12037</v>
      </c>
      <c r="T1102" s="165" t="s">
        <v>3340</v>
      </c>
      <c r="U1102" s="185"/>
      <c r="V1102" s="209">
        <v>482</v>
      </c>
      <c r="X1102" s="210">
        <v>0</v>
      </c>
      <c r="AB1102" s="211" t="s">
        <v>15958</v>
      </c>
    </row>
    <row r="1103" spans="1:28" s="210" customFormat="1" ht="27">
      <c r="A1103" s="293" t="s">
        <v>744</v>
      </c>
      <c r="B1103" s="166" t="s">
        <v>1088</v>
      </c>
      <c r="C1103" s="170" t="s">
        <v>992</v>
      </c>
      <c r="D1103" s="213"/>
      <c r="E1103" s="166" t="s">
        <v>840</v>
      </c>
      <c r="F1103" s="166" t="s">
        <v>744</v>
      </c>
      <c r="G1103" s="166" t="s">
        <v>12764</v>
      </c>
      <c r="H1103" s="167">
        <v>0</v>
      </c>
      <c r="I1103" s="168" t="s">
        <v>1702</v>
      </c>
      <c r="J1103" s="168" t="s">
        <v>8699</v>
      </c>
      <c r="K1103" s="207"/>
      <c r="L1103" s="207"/>
      <c r="M1103" s="207"/>
      <c r="N1103" s="207"/>
      <c r="O1103" s="207"/>
      <c r="P1103" s="169"/>
      <c r="Q1103" s="208"/>
      <c r="R1103" s="166" t="s">
        <v>992</v>
      </c>
      <c r="S1103" s="165" t="s">
        <v>12179</v>
      </c>
      <c r="T1103" s="165" t="s">
        <v>8698</v>
      </c>
      <c r="U1103" s="185"/>
      <c r="V1103" s="209">
        <v>487</v>
      </c>
      <c r="X1103" s="210">
        <v>0</v>
      </c>
      <c r="AB1103" s="211" t="s">
        <v>15974</v>
      </c>
    </row>
    <row r="1104" spans="1:28" s="210" customFormat="1" ht="81">
      <c r="A1104" s="293" t="s">
        <v>745</v>
      </c>
      <c r="B1104" s="166" t="s">
        <v>1088</v>
      </c>
      <c r="C1104" s="170" t="s">
        <v>1120</v>
      </c>
      <c r="D1104" s="213"/>
      <c r="E1104" s="166" t="s">
        <v>1066</v>
      </c>
      <c r="F1104" s="166" t="s">
        <v>745</v>
      </c>
      <c r="G1104" s="166" t="s">
        <v>12764</v>
      </c>
      <c r="H1104" s="167">
        <v>0</v>
      </c>
      <c r="I1104" s="168" t="s">
        <v>15195</v>
      </c>
      <c r="J1104" s="168" t="s">
        <v>1506</v>
      </c>
      <c r="K1104" s="207"/>
      <c r="L1104" s="207"/>
      <c r="M1104" s="207"/>
      <c r="N1104" s="207"/>
      <c r="O1104" s="207"/>
      <c r="P1104" s="169"/>
      <c r="Q1104" s="208"/>
      <c r="R1104" s="166" t="s">
        <v>1120</v>
      </c>
      <c r="S1104" s="165" t="s">
        <v>12120</v>
      </c>
      <c r="T1104" s="165" t="s">
        <v>6496</v>
      </c>
      <c r="U1104" s="185"/>
      <c r="V1104" s="209">
        <v>488</v>
      </c>
      <c r="X1104" s="210">
        <v>0</v>
      </c>
      <c r="AB1104" s="211" t="s">
        <v>16025</v>
      </c>
    </row>
    <row r="1105" spans="1:28" s="210" customFormat="1" ht="67.5">
      <c r="A1105" s="165" t="s">
        <v>1705</v>
      </c>
      <c r="B1105" s="166" t="s">
        <v>1088</v>
      </c>
      <c r="C1105" s="170" t="s">
        <v>12706</v>
      </c>
      <c r="D1105" s="213"/>
      <c r="E1105" s="166" t="s">
        <v>1058</v>
      </c>
      <c r="F1105" s="166" t="s">
        <v>1705</v>
      </c>
      <c r="G1105" s="166" t="s">
        <v>12764</v>
      </c>
      <c r="H1105" s="167">
        <v>0</v>
      </c>
      <c r="I1105" s="168" t="s">
        <v>1692</v>
      </c>
      <c r="J1105" s="168" t="s">
        <v>13117</v>
      </c>
      <c r="K1105" s="207"/>
      <c r="L1105" s="207"/>
      <c r="M1105" s="207"/>
      <c r="N1105" s="207"/>
      <c r="O1105" s="207"/>
      <c r="P1105" s="169"/>
      <c r="Q1105" s="208"/>
      <c r="R1105" s="166" t="s">
        <v>12706</v>
      </c>
      <c r="S1105" s="165" t="s">
        <v>12054</v>
      </c>
      <c r="T1105" s="165" t="s">
        <v>13018</v>
      </c>
      <c r="U1105" s="185"/>
      <c r="V1105" s="209">
        <v>464</v>
      </c>
      <c r="X1105" s="210">
        <v>0</v>
      </c>
      <c r="AB1105" s="211" t="s">
        <v>15998</v>
      </c>
    </row>
    <row r="1106" spans="1:28" s="210" customFormat="1" ht="81">
      <c r="A1106" s="165" t="s">
        <v>747</v>
      </c>
      <c r="B1106" s="166" t="s">
        <v>1088</v>
      </c>
      <c r="C1106" s="170" t="s">
        <v>746</v>
      </c>
      <c r="D1106" s="213"/>
      <c r="E1106" s="166" t="s">
        <v>848</v>
      </c>
      <c r="F1106" s="166" t="s">
        <v>747</v>
      </c>
      <c r="G1106" s="166" t="s">
        <v>12764</v>
      </c>
      <c r="H1106" s="167">
        <v>0</v>
      </c>
      <c r="I1106" s="168" t="s">
        <v>2233</v>
      </c>
      <c r="J1106" s="168" t="s">
        <v>10585</v>
      </c>
      <c r="K1106" s="207"/>
      <c r="L1106" s="207"/>
      <c r="M1106" s="207"/>
      <c r="N1106" s="207"/>
      <c r="O1106" s="207"/>
      <c r="P1106" s="169"/>
      <c r="Q1106" s="208"/>
      <c r="R1106" s="166" t="s">
        <v>746</v>
      </c>
      <c r="S1106" s="165" t="s">
        <v>12223</v>
      </c>
      <c r="T1106" s="165" t="s">
        <v>10584</v>
      </c>
      <c r="U1106" s="185"/>
      <c r="V1106" s="209">
        <v>496</v>
      </c>
      <c r="X1106" s="210">
        <v>0</v>
      </c>
      <c r="AB1106" s="211" t="s">
        <v>16026</v>
      </c>
    </row>
    <row r="1107" spans="1:28" s="210" customFormat="1" ht="54">
      <c r="A1107" s="165" t="s">
        <v>748</v>
      </c>
      <c r="B1107" s="166" t="s">
        <v>1088</v>
      </c>
      <c r="C1107" s="170" t="s">
        <v>13290</v>
      </c>
      <c r="D1107" s="213"/>
      <c r="E1107" s="166" t="s">
        <v>2321</v>
      </c>
      <c r="F1107" s="166" t="s">
        <v>748</v>
      </c>
      <c r="G1107" s="166" t="s">
        <v>12764</v>
      </c>
      <c r="H1107" s="167">
        <v>0</v>
      </c>
      <c r="I1107" s="168" t="s">
        <v>1688</v>
      </c>
      <c r="J1107" s="168" t="s">
        <v>1688</v>
      </c>
      <c r="K1107" s="207"/>
      <c r="L1107" s="207"/>
      <c r="M1107" s="207"/>
      <c r="N1107" s="207"/>
      <c r="O1107" s="207"/>
      <c r="P1107" s="169"/>
      <c r="Q1107" s="208"/>
      <c r="R1107" s="166" t="s">
        <v>13290</v>
      </c>
      <c r="S1107" s="165" t="s">
        <v>12035</v>
      </c>
      <c r="T1107" s="165" t="s">
        <v>3289</v>
      </c>
      <c r="U1107" s="185"/>
      <c r="V1107" s="209">
        <v>499</v>
      </c>
      <c r="X1107" s="210">
        <v>0</v>
      </c>
      <c r="AB1107" s="211" t="s">
        <v>15959</v>
      </c>
    </row>
    <row r="1108" spans="1:28" s="210" customFormat="1" ht="67.5">
      <c r="A1108" s="165" t="s">
        <v>15458</v>
      </c>
      <c r="B1108" s="166" t="s">
        <v>1088</v>
      </c>
      <c r="C1108" s="170" t="s">
        <v>15457</v>
      </c>
      <c r="D1108" s="213"/>
      <c r="E1108" s="166" t="s">
        <v>1063</v>
      </c>
      <c r="F1108" s="166" t="s">
        <v>15458</v>
      </c>
      <c r="G1108" s="166" t="s">
        <v>12764</v>
      </c>
      <c r="H1108" s="167">
        <v>0</v>
      </c>
      <c r="I1108" s="168" t="s">
        <v>1686</v>
      </c>
      <c r="J1108" s="168" t="s">
        <v>12398</v>
      </c>
      <c r="K1108" s="207"/>
      <c r="L1108" s="207"/>
      <c r="M1108" s="207"/>
      <c r="N1108" s="207"/>
      <c r="O1108" s="207"/>
      <c r="P1108" s="169"/>
      <c r="Q1108" s="208"/>
      <c r="R1108" s="166" t="s">
        <v>15457</v>
      </c>
      <c r="S1108" s="165" t="s">
        <v>12107</v>
      </c>
      <c r="T1108" s="165" t="s">
        <v>5882</v>
      </c>
      <c r="U1108" s="185"/>
      <c r="V1108" s="209">
        <v>504</v>
      </c>
      <c r="X1108" s="210">
        <v>0</v>
      </c>
      <c r="AB1108" s="211" t="s">
        <v>16001</v>
      </c>
    </row>
    <row r="1109" spans="1:28" s="210" customFormat="1" ht="54">
      <c r="A1109" s="165" t="s">
        <v>15917</v>
      </c>
      <c r="B1109" s="166" t="s">
        <v>1088</v>
      </c>
      <c r="C1109" s="170" t="s">
        <v>15918</v>
      </c>
      <c r="D1109" s="213"/>
      <c r="E1109" s="166" t="s">
        <v>1063</v>
      </c>
      <c r="F1109" s="166" t="s">
        <v>15917</v>
      </c>
      <c r="G1109" s="166" t="s">
        <v>12764</v>
      </c>
      <c r="H1109" s="167">
        <v>0</v>
      </c>
      <c r="I1109" s="168" t="s">
        <v>15919</v>
      </c>
      <c r="J1109" s="168" t="s">
        <v>12398</v>
      </c>
      <c r="K1109" s="207"/>
      <c r="L1109" s="207"/>
      <c r="M1109" s="207"/>
      <c r="N1109" s="207"/>
      <c r="O1109" s="207"/>
      <c r="P1109" s="169"/>
      <c r="Q1109" s="208"/>
      <c r="R1109" s="166" t="s">
        <v>15918</v>
      </c>
      <c r="S1109" s="165" t="s">
        <v>12107</v>
      </c>
      <c r="T1109" s="165" t="s">
        <v>5882</v>
      </c>
      <c r="U1109" s="185"/>
      <c r="V1109" s="209">
        <v>506</v>
      </c>
      <c r="X1109" s="210">
        <v>0</v>
      </c>
      <c r="AB1109" s="211" t="s">
        <v>16027</v>
      </c>
    </row>
    <row r="1110" spans="1:28" s="210" customFormat="1" ht="67.5">
      <c r="A1110" s="165" t="s">
        <v>15893</v>
      </c>
      <c r="B1110" s="166" t="s">
        <v>1088</v>
      </c>
      <c r="C1110" s="170" t="s">
        <v>15894</v>
      </c>
      <c r="D1110" s="213"/>
      <c r="E1110" s="166" t="s">
        <v>1063</v>
      </c>
      <c r="F1110" s="166" t="s">
        <v>15893</v>
      </c>
      <c r="G1110" s="166" t="s">
        <v>12764</v>
      </c>
      <c r="H1110" s="167">
        <v>0</v>
      </c>
      <c r="I1110" s="168" t="s">
        <v>15895</v>
      </c>
      <c r="J1110" s="168" t="s">
        <v>12398</v>
      </c>
      <c r="K1110" s="207"/>
      <c r="L1110" s="207"/>
      <c r="M1110" s="207"/>
      <c r="N1110" s="207"/>
      <c r="O1110" s="207"/>
      <c r="P1110" s="169"/>
      <c r="Q1110" s="208"/>
      <c r="R1110" s="166" t="s">
        <v>15894</v>
      </c>
      <c r="S1110" s="165" t="s">
        <v>12107</v>
      </c>
      <c r="T1110" s="165" t="s">
        <v>5882</v>
      </c>
      <c r="U1110" s="185"/>
      <c r="V1110" s="209">
        <v>507</v>
      </c>
      <c r="X1110" s="210">
        <v>0</v>
      </c>
      <c r="AB1110" s="211" t="s">
        <v>16028</v>
      </c>
    </row>
    <row r="1111" spans="1:28" s="210" customFormat="1" ht="40.5">
      <c r="A1111" s="165" t="s">
        <v>15899</v>
      </c>
      <c r="B1111" s="166" t="s">
        <v>1088</v>
      </c>
      <c r="C1111" s="170" t="s">
        <v>15900</v>
      </c>
      <c r="D1111" s="213"/>
      <c r="E1111" s="166" t="s">
        <v>1063</v>
      </c>
      <c r="F1111" s="166" t="s">
        <v>15899</v>
      </c>
      <c r="G1111" s="166" t="s">
        <v>12764</v>
      </c>
      <c r="H1111" s="167">
        <v>0</v>
      </c>
      <c r="I1111" s="168" t="s">
        <v>14554</v>
      </c>
      <c r="J1111" s="168" t="s">
        <v>12398</v>
      </c>
      <c r="K1111" s="207"/>
      <c r="L1111" s="207"/>
      <c r="M1111" s="207"/>
      <c r="N1111" s="207"/>
      <c r="O1111" s="207"/>
      <c r="P1111" s="169"/>
      <c r="Q1111" s="208"/>
      <c r="R1111" s="166" t="s">
        <v>15900</v>
      </c>
      <c r="S1111" s="165" t="s">
        <v>12107</v>
      </c>
      <c r="T1111" s="165" t="s">
        <v>5882</v>
      </c>
      <c r="U1111" s="185"/>
      <c r="V1111" s="209">
        <v>512</v>
      </c>
      <c r="X1111" s="210">
        <v>0</v>
      </c>
      <c r="AB1111" s="211" t="s">
        <v>16029</v>
      </c>
    </row>
    <row r="1112" spans="1:28" s="210" customFormat="1" ht="54">
      <c r="A1112" s="165" t="s">
        <v>749</v>
      </c>
      <c r="B1112" s="166" t="s">
        <v>1088</v>
      </c>
      <c r="C1112" s="170" t="s">
        <v>607</v>
      </c>
      <c r="D1112" s="213"/>
      <c r="E1112" s="166" t="s">
        <v>1063</v>
      </c>
      <c r="F1112" s="166" t="s">
        <v>749</v>
      </c>
      <c r="G1112" s="166" t="s">
        <v>12764</v>
      </c>
      <c r="H1112" s="167">
        <v>0</v>
      </c>
      <c r="I1112" s="168" t="s">
        <v>1686</v>
      </c>
      <c r="J1112" s="168" t="s">
        <v>12398</v>
      </c>
      <c r="K1112" s="207"/>
      <c r="L1112" s="207"/>
      <c r="M1112" s="207"/>
      <c r="N1112" s="207"/>
      <c r="O1112" s="207"/>
      <c r="P1112" s="169"/>
      <c r="Q1112" s="208"/>
      <c r="R1112" s="166" t="s">
        <v>607</v>
      </c>
      <c r="S1112" s="165" t="s">
        <v>12107</v>
      </c>
      <c r="T1112" s="165" t="s">
        <v>5882</v>
      </c>
      <c r="U1112" s="185"/>
      <c r="V1112" s="209">
        <v>518</v>
      </c>
      <c r="X1112" s="210">
        <v>0</v>
      </c>
      <c r="AB1112" s="211" t="s">
        <v>15980</v>
      </c>
    </row>
    <row r="1113" spans="1:28" s="210" customFormat="1" ht="54">
      <c r="A1113" s="165" t="s">
        <v>15253</v>
      </c>
      <c r="B1113" s="166" t="s">
        <v>1088</v>
      </c>
      <c r="C1113" s="170" t="s">
        <v>15252</v>
      </c>
      <c r="D1113" s="213"/>
      <c r="E1113" s="166" t="s">
        <v>1063</v>
      </c>
      <c r="F1113" s="166" t="s">
        <v>15253</v>
      </c>
      <c r="G1113" s="166" t="s">
        <v>12764</v>
      </c>
      <c r="H1113" s="167">
        <v>0</v>
      </c>
      <c r="I1113" s="168" t="s">
        <v>14554</v>
      </c>
      <c r="J1113" s="168" t="s">
        <v>12398</v>
      </c>
      <c r="K1113" s="207"/>
      <c r="L1113" s="207"/>
      <c r="M1113" s="207"/>
      <c r="N1113" s="207"/>
      <c r="O1113" s="207"/>
      <c r="P1113" s="169"/>
      <c r="Q1113" s="208"/>
      <c r="R1113" s="166" t="s">
        <v>15252</v>
      </c>
      <c r="S1113" s="165" t="s">
        <v>12107</v>
      </c>
      <c r="T1113" s="165" t="s">
        <v>5882</v>
      </c>
      <c r="U1113" s="185"/>
      <c r="V1113" s="209">
        <v>522</v>
      </c>
      <c r="X1113" s="210">
        <v>0</v>
      </c>
      <c r="AB1113" s="211" t="s">
        <v>15981</v>
      </c>
    </row>
    <row r="1114" spans="1:28" s="210" customFormat="1" ht="54">
      <c r="A1114" s="165" t="s">
        <v>15901</v>
      </c>
      <c r="B1114" s="166" t="s">
        <v>1088</v>
      </c>
      <c r="C1114" s="170" t="s">
        <v>15902</v>
      </c>
      <c r="D1114" s="213"/>
      <c r="E1114" s="166" t="s">
        <v>1063</v>
      </c>
      <c r="F1114" s="166" t="s">
        <v>15901</v>
      </c>
      <c r="G1114" s="166" t="s">
        <v>12764</v>
      </c>
      <c r="H1114" s="167">
        <v>0</v>
      </c>
      <c r="I1114" s="168" t="s">
        <v>1686</v>
      </c>
      <c r="J1114" s="168" t="s">
        <v>12398</v>
      </c>
      <c r="K1114" s="207"/>
      <c r="L1114" s="207"/>
      <c r="M1114" s="207"/>
      <c r="N1114" s="207"/>
      <c r="O1114" s="207"/>
      <c r="P1114" s="169"/>
      <c r="Q1114" s="208"/>
      <c r="R1114" s="166" t="s">
        <v>15902</v>
      </c>
      <c r="S1114" s="165" t="s">
        <v>12107</v>
      </c>
      <c r="T1114" s="165" t="s">
        <v>5882</v>
      </c>
      <c r="U1114" s="185"/>
      <c r="V1114" s="209">
        <v>526</v>
      </c>
      <c r="X1114" s="210">
        <v>0</v>
      </c>
      <c r="AB1114" s="211" t="s">
        <v>15976</v>
      </c>
    </row>
    <row r="1115" spans="1:28" s="210" customFormat="1" ht="67.5">
      <c r="A1115" s="165" t="s">
        <v>15920</v>
      </c>
      <c r="B1115" s="166" t="s">
        <v>1088</v>
      </c>
      <c r="C1115" s="170" t="s">
        <v>15921</v>
      </c>
      <c r="D1115" s="213"/>
      <c r="E1115" s="166" t="s">
        <v>1063</v>
      </c>
      <c r="F1115" s="166" t="s">
        <v>15920</v>
      </c>
      <c r="G1115" s="166" t="s">
        <v>12764</v>
      </c>
      <c r="H1115" s="167">
        <v>0</v>
      </c>
      <c r="I1115" s="168" t="s">
        <v>14554</v>
      </c>
      <c r="J1115" s="168" t="s">
        <v>12398</v>
      </c>
      <c r="K1115" s="207"/>
      <c r="L1115" s="207"/>
      <c r="M1115" s="207"/>
      <c r="N1115" s="207"/>
      <c r="O1115" s="207"/>
      <c r="P1115" s="169"/>
      <c r="Q1115" s="208"/>
      <c r="R1115" s="166" t="s">
        <v>15921</v>
      </c>
      <c r="S1115" s="165" t="s">
        <v>12107</v>
      </c>
      <c r="T1115" s="165" t="s">
        <v>5882</v>
      </c>
      <c r="U1115" s="185"/>
      <c r="V1115" s="209">
        <v>527</v>
      </c>
      <c r="X1115" s="210">
        <v>0</v>
      </c>
      <c r="AB1115" s="211" t="s">
        <v>16030</v>
      </c>
    </row>
    <row r="1116" spans="1:28" s="210" customFormat="1" ht="54">
      <c r="A1116" s="165" t="s">
        <v>15922</v>
      </c>
      <c r="B1116" s="166" t="s">
        <v>1088</v>
      </c>
      <c r="C1116" s="170" t="s">
        <v>15923</v>
      </c>
      <c r="D1116" s="213"/>
      <c r="E1116" s="166" t="s">
        <v>1063</v>
      </c>
      <c r="F1116" s="166" t="s">
        <v>15922</v>
      </c>
      <c r="G1116" s="166" t="s">
        <v>12764</v>
      </c>
      <c r="H1116" s="167">
        <v>0</v>
      </c>
      <c r="I1116" s="168" t="s">
        <v>14554</v>
      </c>
      <c r="J1116" s="168" t="s">
        <v>12398</v>
      </c>
      <c r="K1116" s="207"/>
      <c r="L1116" s="207"/>
      <c r="M1116" s="207"/>
      <c r="N1116" s="207"/>
      <c r="O1116" s="207"/>
      <c r="P1116" s="169"/>
      <c r="Q1116" s="208"/>
      <c r="R1116" s="166" t="s">
        <v>15923</v>
      </c>
      <c r="S1116" s="165" t="s">
        <v>12107</v>
      </c>
      <c r="T1116" s="165" t="s">
        <v>5882</v>
      </c>
      <c r="U1116" s="185"/>
      <c r="V1116" s="209">
        <v>528</v>
      </c>
      <c r="X1116" s="210">
        <v>0</v>
      </c>
      <c r="AB1116" s="211" t="s">
        <v>16031</v>
      </c>
    </row>
    <row r="1117" spans="1:28" s="210" customFormat="1" ht="54">
      <c r="A1117" s="165" t="s">
        <v>767</v>
      </c>
      <c r="B1117" s="166" t="s">
        <v>1088</v>
      </c>
      <c r="C1117" s="170" t="s">
        <v>13289</v>
      </c>
      <c r="D1117" s="213"/>
      <c r="E1117" s="166" t="s">
        <v>1063</v>
      </c>
      <c r="F1117" s="166" t="s">
        <v>767</v>
      </c>
      <c r="G1117" s="166" t="s">
        <v>12764</v>
      </c>
      <c r="H1117" s="167">
        <v>0</v>
      </c>
      <c r="I1117" s="168" t="s">
        <v>1708</v>
      </c>
      <c r="J1117" s="168" t="s">
        <v>5897</v>
      </c>
      <c r="K1117" s="207"/>
      <c r="L1117" s="207"/>
      <c r="M1117" s="207"/>
      <c r="N1117" s="207"/>
      <c r="O1117" s="207"/>
      <c r="P1117" s="169"/>
      <c r="Q1117" s="208"/>
      <c r="R1117" s="166" t="s">
        <v>13289</v>
      </c>
      <c r="S1117" s="165" t="s">
        <v>12107</v>
      </c>
      <c r="T1117" s="165" t="s">
        <v>5896</v>
      </c>
      <c r="U1117" s="185"/>
      <c r="V1117" s="209">
        <v>532</v>
      </c>
      <c r="X1117" s="210">
        <v>0</v>
      </c>
      <c r="AB1117" s="211" t="s">
        <v>15966</v>
      </c>
    </row>
    <row r="1118" spans="1:28" s="210" customFormat="1" ht="54">
      <c r="A1118" s="165" t="s">
        <v>750</v>
      </c>
      <c r="B1118" s="166" t="s">
        <v>1088</v>
      </c>
      <c r="C1118" s="170" t="s">
        <v>13288</v>
      </c>
      <c r="D1118" s="213"/>
      <c r="E1118" s="166" t="s">
        <v>1063</v>
      </c>
      <c r="F1118" s="166" t="s">
        <v>750</v>
      </c>
      <c r="G1118" s="166" t="s">
        <v>12764</v>
      </c>
      <c r="H1118" s="167">
        <v>0</v>
      </c>
      <c r="I1118" s="168" t="s">
        <v>1710</v>
      </c>
      <c r="J1118" s="168" t="s">
        <v>12398</v>
      </c>
      <c r="K1118" s="207"/>
      <c r="L1118" s="207"/>
      <c r="M1118" s="207"/>
      <c r="N1118" s="207"/>
      <c r="O1118" s="207"/>
      <c r="P1118" s="169"/>
      <c r="Q1118" s="208"/>
      <c r="R1118" s="166" t="s">
        <v>13288</v>
      </c>
      <c r="S1118" s="165" t="s">
        <v>12107</v>
      </c>
      <c r="T1118" s="165" t="s">
        <v>5882</v>
      </c>
      <c r="U1118" s="185"/>
      <c r="V1118" s="209">
        <v>533</v>
      </c>
      <c r="X1118" s="210">
        <v>0</v>
      </c>
      <c r="AB1118" s="211" t="s">
        <v>15965</v>
      </c>
    </row>
    <row r="1119" spans="1:28" s="210" customFormat="1" ht="54">
      <c r="A1119" s="165" t="s">
        <v>15924</v>
      </c>
      <c r="B1119" s="166" t="s">
        <v>1088</v>
      </c>
      <c r="C1119" s="170" t="s">
        <v>15925</v>
      </c>
      <c r="D1119" s="213"/>
      <c r="E1119" s="166" t="s">
        <v>1063</v>
      </c>
      <c r="F1119" s="166" t="s">
        <v>15924</v>
      </c>
      <c r="G1119" s="166" t="s">
        <v>12764</v>
      </c>
      <c r="H1119" s="167">
        <v>0</v>
      </c>
      <c r="I1119" s="168" t="s">
        <v>15926</v>
      </c>
      <c r="J1119" s="168" t="s">
        <v>12398</v>
      </c>
      <c r="K1119" s="207"/>
      <c r="L1119" s="207"/>
      <c r="M1119" s="207"/>
      <c r="N1119" s="207"/>
      <c r="O1119" s="207"/>
      <c r="P1119" s="169"/>
      <c r="Q1119" s="208"/>
      <c r="R1119" s="166" t="s">
        <v>15925</v>
      </c>
      <c r="S1119" s="165" t="s">
        <v>12107</v>
      </c>
      <c r="T1119" s="165" t="s">
        <v>5882</v>
      </c>
      <c r="U1119" s="185"/>
      <c r="V1119" s="209">
        <v>531</v>
      </c>
      <c r="X1119" s="210">
        <v>0</v>
      </c>
      <c r="AB1119" s="211" t="s">
        <v>16032</v>
      </c>
    </row>
    <row r="1120" spans="1:28" s="210" customFormat="1" ht="54">
      <c r="A1120" s="165" t="s">
        <v>15927</v>
      </c>
      <c r="B1120" s="166" t="s">
        <v>1088</v>
      </c>
      <c r="C1120" s="170" t="s">
        <v>15928</v>
      </c>
      <c r="D1120" s="213"/>
      <c r="E1120" s="166" t="s">
        <v>1063</v>
      </c>
      <c r="F1120" s="166" t="s">
        <v>15927</v>
      </c>
      <c r="G1120" s="166" t="s">
        <v>12764</v>
      </c>
      <c r="H1120" s="167">
        <v>0</v>
      </c>
      <c r="I1120" s="168" t="s">
        <v>14554</v>
      </c>
      <c r="J1120" s="168" t="s">
        <v>12398</v>
      </c>
      <c r="K1120" s="207"/>
      <c r="L1120" s="207"/>
      <c r="M1120" s="207"/>
      <c r="N1120" s="207"/>
      <c r="O1120" s="207"/>
      <c r="P1120" s="169"/>
      <c r="Q1120" s="208"/>
      <c r="R1120" s="166" t="s">
        <v>15928</v>
      </c>
      <c r="S1120" s="165" t="s">
        <v>12107</v>
      </c>
      <c r="T1120" s="165" t="s">
        <v>5882</v>
      </c>
      <c r="U1120" s="185"/>
      <c r="V1120" s="209">
        <v>534</v>
      </c>
      <c r="X1120" s="210">
        <v>0</v>
      </c>
      <c r="AB1120" s="211" t="s">
        <v>16033</v>
      </c>
    </row>
    <row r="1121" spans="1:28" s="210" customFormat="1" ht="40.5">
      <c r="A1121" s="165" t="s">
        <v>15929</v>
      </c>
      <c r="B1121" s="166" t="s">
        <v>1088</v>
      </c>
      <c r="C1121" s="170" t="s">
        <v>15930</v>
      </c>
      <c r="D1121" s="213"/>
      <c r="E1121" s="166" t="s">
        <v>1063</v>
      </c>
      <c r="F1121" s="166" t="s">
        <v>15929</v>
      </c>
      <c r="G1121" s="166" t="s">
        <v>12764</v>
      </c>
      <c r="H1121" s="167">
        <v>0</v>
      </c>
      <c r="I1121" s="168" t="s">
        <v>15931</v>
      </c>
      <c r="J1121" s="168" t="s">
        <v>12398</v>
      </c>
      <c r="K1121" s="207"/>
      <c r="L1121" s="207"/>
      <c r="M1121" s="207"/>
      <c r="N1121" s="207"/>
      <c r="O1121" s="207"/>
      <c r="P1121" s="169"/>
      <c r="Q1121" s="208"/>
      <c r="R1121" s="166" t="s">
        <v>15930</v>
      </c>
      <c r="S1121" s="165" t="s">
        <v>12107</v>
      </c>
      <c r="T1121" s="165" t="s">
        <v>5882</v>
      </c>
      <c r="U1121" s="185"/>
      <c r="V1121" s="209">
        <v>536</v>
      </c>
      <c r="X1121" s="210">
        <v>0</v>
      </c>
      <c r="AB1121" s="211" t="s">
        <v>16034</v>
      </c>
    </row>
    <row r="1122" spans="1:28" s="210" customFormat="1" ht="27">
      <c r="A1122" s="165" t="s">
        <v>752</v>
      </c>
      <c r="B1122" s="166" t="s">
        <v>1088</v>
      </c>
      <c r="C1122" s="170" t="s">
        <v>751</v>
      </c>
      <c r="D1122" s="213"/>
      <c r="E1122" s="166" t="s">
        <v>2322</v>
      </c>
      <c r="F1122" s="166" t="s">
        <v>752</v>
      </c>
      <c r="G1122" s="166" t="s">
        <v>12764</v>
      </c>
      <c r="H1122" s="167">
        <v>0</v>
      </c>
      <c r="I1122" s="168" t="s">
        <v>13312</v>
      </c>
      <c r="J1122" s="168" t="s">
        <v>1630</v>
      </c>
      <c r="K1122" s="207"/>
      <c r="L1122" s="207"/>
      <c r="M1122" s="207"/>
      <c r="N1122" s="207"/>
      <c r="O1122" s="207"/>
      <c r="P1122" s="169"/>
      <c r="Q1122" s="208"/>
      <c r="R1122" s="166" t="s">
        <v>751</v>
      </c>
      <c r="S1122" s="165" t="s">
        <v>12233</v>
      </c>
      <c r="T1122" s="165" t="s">
        <v>11072</v>
      </c>
      <c r="U1122" s="185"/>
      <c r="V1122" s="209">
        <v>541</v>
      </c>
      <c r="X1122" s="210">
        <v>0</v>
      </c>
      <c r="AB1122" s="211" t="s">
        <v>16002</v>
      </c>
    </row>
    <row r="1123" spans="1:28" s="210" customFormat="1" ht="27">
      <c r="A1123" s="165" t="s">
        <v>753</v>
      </c>
      <c r="B1123" s="166" t="s">
        <v>1088</v>
      </c>
      <c r="C1123" s="170" t="s">
        <v>989</v>
      </c>
      <c r="D1123" s="213"/>
      <c r="E1123" s="166" t="s">
        <v>848</v>
      </c>
      <c r="F1123" s="166" t="s">
        <v>753</v>
      </c>
      <c r="G1123" s="166" t="s">
        <v>12764</v>
      </c>
      <c r="H1123" s="167">
        <v>0</v>
      </c>
      <c r="I1123" s="168" t="s">
        <v>1711</v>
      </c>
      <c r="J1123" s="168" t="s">
        <v>1712</v>
      </c>
      <c r="K1123" s="207"/>
      <c r="L1123" s="207"/>
      <c r="M1123" s="207"/>
      <c r="N1123" s="207"/>
      <c r="O1123" s="207"/>
      <c r="P1123" s="169"/>
      <c r="Q1123" s="208"/>
      <c r="R1123" s="166" t="s">
        <v>989</v>
      </c>
      <c r="S1123" s="165" t="s">
        <v>12223</v>
      </c>
      <c r="T1123" s="165" t="s">
        <v>10711</v>
      </c>
      <c r="U1123" s="185"/>
      <c r="V1123" s="209">
        <v>547</v>
      </c>
      <c r="X1123" s="210">
        <v>0</v>
      </c>
      <c r="AB1123" s="211" t="s">
        <v>15977</v>
      </c>
    </row>
    <row r="1124" spans="1:28" s="210" customFormat="1" ht="81">
      <c r="A1124" s="165" t="s">
        <v>754</v>
      </c>
      <c r="B1124" s="166" t="s">
        <v>1088</v>
      </c>
      <c r="C1124" s="170" t="s">
        <v>2422</v>
      </c>
      <c r="D1124" s="213"/>
      <c r="E1124" s="166" t="s">
        <v>1054</v>
      </c>
      <c r="F1124" s="166" t="s">
        <v>754</v>
      </c>
      <c r="G1124" s="166" t="s">
        <v>12764</v>
      </c>
      <c r="H1124" s="167">
        <v>0</v>
      </c>
      <c r="I1124" s="168" t="s">
        <v>1685</v>
      </c>
      <c r="J1124" s="168" t="s">
        <v>1689</v>
      </c>
      <c r="K1124" s="207"/>
      <c r="L1124" s="207"/>
      <c r="M1124" s="207"/>
      <c r="N1124" s="207"/>
      <c r="O1124" s="207"/>
      <c r="P1124" s="169"/>
      <c r="Q1124" s="208"/>
      <c r="R1124" s="166" t="s">
        <v>2422</v>
      </c>
      <c r="S1124" s="165" t="s">
        <v>12037</v>
      </c>
      <c r="T1124" s="165" t="s">
        <v>3337</v>
      </c>
      <c r="U1124" s="185"/>
      <c r="V1124" s="209">
        <v>556</v>
      </c>
      <c r="X1124" s="210">
        <v>0</v>
      </c>
      <c r="AB1124" s="211" t="s">
        <v>15992</v>
      </c>
    </row>
    <row r="1125" spans="1:28" s="210" customFormat="1" ht="94.5">
      <c r="A1125" s="165" t="s">
        <v>755</v>
      </c>
      <c r="B1125" s="166" t="s">
        <v>1088</v>
      </c>
      <c r="C1125" s="170" t="s">
        <v>2073</v>
      </c>
      <c r="D1125" s="213"/>
      <c r="E1125" s="166" t="s">
        <v>1058</v>
      </c>
      <c r="F1125" s="166" t="s">
        <v>755</v>
      </c>
      <c r="G1125" s="166" t="s">
        <v>12764</v>
      </c>
      <c r="H1125" s="167">
        <v>0</v>
      </c>
      <c r="I1125" s="168" t="s">
        <v>2336</v>
      </c>
      <c r="J1125" s="168" t="s">
        <v>13126</v>
      </c>
      <c r="K1125" s="207"/>
      <c r="L1125" s="207"/>
      <c r="M1125" s="207"/>
      <c r="N1125" s="207"/>
      <c r="O1125" s="207"/>
      <c r="P1125" s="169"/>
      <c r="Q1125" s="208"/>
      <c r="R1125" s="166" t="s">
        <v>2073</v>
      </c>
      <c r="S1125" s="165" t="s">
        <v>12054</v>
      </c>
      <c r="T1125" s="165" t="s">
        <v>13027</v>
      </c>
      <c r="U1125" s="185"/>
      <c r="V1125" s="209">
        <v>565</v>
      </c>
      <c r="X1125" s="210">
        <v>0</v>
      </c>
      <c r="AB1125" s="211" t="s">
        <v>15978</v>
      </c>
    </row>
    <row r="1126" spans="1:28" s="210" customFormat="1" ht="94.5">
      <c r="A1126" s="165" t="s">
        <v>756</v>
      </c>
      <c r="B1126" s="166" t="s">
        <v>1088</v>
      </c>
      <c r="C1126" s="170" t="s">
        <v>14867</v>
      </c>
      <c r="D1126" s="213"/>
      <c r="E1126" s="166" t="s">
        <v>1058</v>
      </c>
      <c r="F1126" s="166" t="s">
        <v>756</v>
      </c>
      <c r="G1126" s="166" t="s">
        <v>12764</v>
      </c>
      <c r="H1126" s="167">
        <v>0</v>
      </c>
      <c r="I1126" s="168" t="s">
        <v>2336</v>
      </c>
      <c r="J1126" s="168" t="s">
        <v>13126</v>
      </c>
      <c r="K1126" s="207"/>
      <c r="L1126" s="207"/>
      <c r="M1126" s="207"/>
      <c r="N1126" s="207"/>
      <c r="O1126" s="207"/>
      <c r="P1126" s="169"/>
      <c r="Q1126" s="208"/>
      <c r="R1126" s="166" t="s">
        <v>14867</v>
      </c>
      <c r="S1126" s="165" t="s">
        <v>12054</v>
      </c>
      <c r="T1126" s="165" t="s">
        <v>13027</v>
      </c>
      <c r="U1126" s="185"/>
      <c r="V1126" s="209">
        <v>550</v>
      </c>
      <c r="X1126" s="210">
        <v>0</v>
      </c>
      <c r="AB1126" s="211" t="s">
        <v>16017</v>
      </c>
    </row>
    <row r="1127" spans="1:28" s="210" customFormat="1" ht="54">
      <c r="A1127" s="165" t="s">
        <v>15914</v>
      </c>
      <c r="B1127" s="166" t="s">
        <v>1088</v>
      </c>
      <c r="C1127" s="170" t="s">
        <v>15915</v>
      </c>
      <c r="D1127" s="213"/>
      <c r="E1127" s="166" t="s">
        <v>1063</v>
      </c>
      <c r="F1127" s="166" t="s">
        <v>15914</v>
      </c>
      <c r="G1127" s="166" t="s">
        <v>12764</v>
      </c>
      <c r="H1127" s="167">
        <v>0</v>
      </c>
      <c r="I1127" s="168" t="s">
        <v>14554</v>
      </c>
      <c r="J1127" s="168" t="s">
        <v>12398</v>
      </c>
      <c r="K1127" s="207"/>
      <c r="L1127" s="207"/>
      <c r="M1127" s="207"/>
      <c r="N1127" s="207"/>
      <c r="O1127" s="207"/>
      <c r="P1127" s="169"/>
      <c r="Q1127" s="208"/>
      <c r="R1127" s="166" t="s">
        <v>15915</v>
      </c>
      <c r="S1127" s="165" t="s">
        <v>12107</v>
      </c>
      <c r="T1127" s="165" t="s">
        <v>5882</v>
      </c>
      <c r="U1127" s="185"/>
      <c r="V1127" s="209">
        <v>427</v>
      </c>
      <c r="X1127" s="210">
        <v>0</v>
      </c>
      <c r="AB1127" s="211" t="s">
        <v>16035</v>
      </c>
    </row>
    <row r="1128" spans="1:28" s="210" customFormat="1" ht="81">
      <c r="A1128" s="165" t="s">
        <v>131</v>
      </c>
      <c r="B1128" s="166" t="s">
        <v>1088</v>
      </c>
      <c r="C1128" s="170" t="s">
        <v>2074</v>
      </c>
      <c r="D1128" s="213"/>
      <c r="E1128" s="166" t="s">
        <v>1054</v>
      </c>
      <c r="F1128" s="166" t="s">
        <v>131</v>
      </c>
      <c r="G1128" s="166" t="s">
        <v>12764</v>
      </c>
      <c r="H1128" s="167">
        <v>0</v>
      </c>
      <c r="I1128" s="168" t="s">
        <v>1644</v>
      </c>
      <c r="J1128" s="168" t="s">
        <v>1503</v>
      </c>
      <c r="K1128" s="207"/>
      <c r="L1128" s="207"/>
      <c r="M1128" s="207"/>
      <c r="N1128" s="207"/>
      <c r="O1128" s="207"/>
      <c r="P1128" s="169"/>
      <c r="Q1128" s="208"/>
      <c r="R1128" s="166" t="s">
        <v>2074</v>
      </c>
      <c r="S1128" s="165" t="s">
        <v>12037</v>
      </c>
      <c r="T1128" s="165" t="s">
        <v>3312</v>
      </c>
      <c r="U1128" s="185"/>
      <c r="V1128" s="209">
        <v>473</v>
      </c>
      <c r="X1128" s="210">
        <v>0</v>
      </c>
      <c r="AB1128" s="211" t="s">
        <v>16036</v>
      </c>
    </row>
    <row r="1129" spans="1:28" s="210" customFormat="1" ht="67.5">
      <c r="A1129" s="165" t="s">
        <v>1356</v>
      </c>
      <c r="B1129" s="166" t="s">
        <v>1088</v>
      </c>
      <c r="C1129" s="170" t="s">
        <v>1355</v>
      </c>
      <c r="D1129" s="213"/>
      <c r="E1129" s="166" t="s">
        <v>1063</v>
      </c>
      <c r="F1129" s="166" t="s">
        <v>1356</v>
      </c>
      <c r="G1129" s="166" t="s">
        <v>12764</v>
      </c>
      <c r="H1129" s="167">
        <v>0</v>
      </c>
      <c r="I1129" s="168" t="s">
        <v>1686</v>
      </c>
      <c r="J1129" s="168" t="s">
        <v>12398</v>
      </c>
      <c r="K1129" s="207"/>
      <c r="L1129" s="207"/>
      <c r="M1129" s="207"/>
      <c r="N1129" s="207"/>
      <c r="O1129" s="207"/>
      <c r="P1129" s="169"/>
      <c r="Q1129" s="208"/>
      <c r="R1129" s="166" t="s">
        <v>1355</v>
      </c>
      <c r="S1129" s="165" t="s">
        <v>12107</v>
      </c>
      <c r="T1129" s="165" t="s">
        <v>5882</v>
      </c>
      <c r="U1129" s="185"/>
      <c r="V1129" s="209">
        <v>505</v>
      </c>
      <c r="X1129" s="210">
        <v>0</v>
      </c>
      <c r="AB1129" s="211" t="s">
        <v>15975</v>
      </c>
    </row>
    <row r="1130" spans="1:28" s="210" customFormat="1" ht="67.5">
      <c r="A1130" s="165" t="s">
        <v>1354</v>
      </c>
      <c r="B1130" s="166" t="s">
        <v>1088</v>
      </c>
      <c r="C1130" s="170" t="s">
        <v>1353</v>
      </c>
      <c r="D1130" s="213"/>
      <c r="E1130" s="166" t="s">
        <v>841</v>
      </c>
      <c r="F1130" s="166" t="s">
        <v>1354</v>
      </c>
      <c r="G1130" s="166" t="s">
        <v>12764</v>
      </c>
      <c r="H1130" s="167">
        <v>0</v>
      </c>
      <c r="I1130" s="168" t="s">
        <v>12478</v>
      </c>
      <c r="J1130" s="168" t="s">
        <v>9030</v>
      </c>
      <c r="K1130" s="207"/>
      <c r="L1130" s="207"/>
      <c r="M1130" s="207"/>
      <c r="N1130" s="207"/>
      <c r="O1130" s="207"/>
      <c r="P1130" s="169"/>
      <c r="Q1130" s="208"/>
      <c r="R1130" s="166" t="s">
        <v>1353</v>
      </c>
      <c r="S1130" s="165" t="s">
        <v>12182</v>
      </c>
      <c r="T1130" s="165" t="s">
        <v>9029</v>
      </c>
      <c r="U1130" s="185"/>
      <c r="V1130" s="209">
        <v>497</v>
      </c>
      <c r="X1130" s="210">
        <v>0</v>
      </c>
      <c r="AB1130" s="211" t="s">
        <v>16037</v>
      </c>
    </row>
    <row r="1131" spans="1:28" s="210" customFormat="1" ht="27">
      <c r="A1131" s="165" t="s">
        <v>15452</v>
      </c>
      <c r="B1131" s="166" t="s">
        <v>1088</v>
      </c>
      <c r="C1131" s="170" t="s">
        <v>15451</v>
      </c>
      <c r="D1131" s="213"/>
      <c r="E1131" s="166" t="s">
        <v>1063</v>
      </c>
      <c r="F1131" s="166" t="s">
        <v>15452</v>
      </c>
      <c r="G1131" s="166" t="s">
        <v>12764</v>
      </c>
      <c r="H1131" s="167">
        <v>0</v>
      </c>
      <c r="I1131" s="168" t="s">
        <v>1686</v>
      </c>
      <c r="J1131" s="168" t="s">
        <v>12398</v>
      </c>
      <c r="K1131" s="207"/>
      <c r="L1131" s="207"/>
      <c r="M1131" s="207"/>
      <c r="N1131" s="207"/>
      <c r="O1131" s="207"/>
      <c r="P1131" s="169"/>
      <c r="Q1131" s="208"/>
      <c r="R1131" s="166" t="s">
        <v>15451</v>
      </c>
      <c r="S1131" s="165" t="s">
        <v>12107</v>
      </c>
      <c r="T1131" s="165" t="s">
        <v>5882</v>
      </c>
      <c r="U1131" s="185"/>
      <c r="V1131" s="209">
        <v>423</v>
      </c>
      <c r="X1131" s="210">
        <v>0</v>
      </c>
      <c r="AB1131" s="211" t="s">
        <v>16038</v>
      </c>
    </row>
    <row r="1132" spans="1:28" s="210" customFormat="1" ht="40.5">
      <c r="A1132" s="165" t="s">
        <v>15179</v>
      </c>
      <c r="B1132" s="166" t="s">
        <v>1088</v>
      </c>
      <c r="C1132" s="170" t="s">
        <v>15178</v>
      </c>
      <c r="D1132" s="213"/>
      <c r="E1132" s="166" t="s">
        <v>1063</v>
      </c>
      <c r="F1132" s="166" t="s">
        <v>15179</v>
      </c>
      <c r="G1132" s="166" t="s">
        <v>12764</v>
      </c>
      <c r="H1132" s="167">
        <v>0</v>
      </c>
      <c r="I1132" s="168" t="s">
        <v>14554</v>
      </c>
      <c r="J1132" s="168" t="s">
        <v>12398</v>
      </c>
      <c r="K1132" s="207"/>
      <c r="L1132" s="207"/>
      <c r="M1132" s="207"/>
      <c r="N1132" s="207"/>
      <c r="O1132" s="207"/>
      <c r="P1132" s="169"/>
      <c r="Q1132" s="208"/>
      <c r="R1132" s="166" t="s">
        <v>15178</v>
      </c>
      <c r="S1132" s="165" t="s">
        <v>12107</v>
      </c>
      <c r="T1132" s="165" t="s">
        <v>5882</v>
      </c>
      <c r="U1132" s="185"/>
      <c r="V1132" s="209">
        <v>525</v>
      </c>
      <c r="X1132" s="210">
        <v>0</v>
      </c>
      <c r="AB1132" s="211" t="s">
        <v>16039</v>
      </c>
    </row>
    <row r="1133" spans="1:28" s="210" customFormat="1" ht="54">
      <c r="A1133" s="165" t="s">
        <v>14870</v>
      </c>
      <c r="B1133" s="166" t="s">
        <v>1088</v>
      </c>
      <c r="C1133" s="170" t="s">
        <v>14869</v>
      </c>
      <c r="D1133" s="213"/>
      <c r="E1133" s="166" t="s">
        <v>1063</v>
      </c>
      <c r="F1133" s="166" t="s">
        <v>14870</v>
      </c>
      <c r="G1133" s="166" t="s">
        <v>12764</v>
      </c>
      <c r="H1133" s="167">
        <v>0</v>
      </c>
      <c r="I1133" s="168" t="s">
        <v>14871</v>
      </c>
      <c r="J1133" s="168" t="s">
        <v>1707</v>
      </c>
      <c r="K1133" s="207"/>
      <c r="L1133" s="207"/>
      <c r="M1133" s="207"/>
      <c r="N1133" s="207"/>
      <c r="O1133" s="207"/>
      <c r="P1133" s="169"/>
      <c r="Q1133" s="208"/>
      <c r="R1133" s="166" t="s">
        <v>14869</v>
      </c>
      <c r="S1133" s="165" t="s">
        <v>12107</v>
      </c>
      <c r="T1133" s="165" t="s">
        <v>5893</v>
      </c>
      <c r="U1133" s="185"/>
      <c r="V1133" s="209">
        <v>513</v>
      </c>
      <c r="X1133" s="210">
        <v>0</v>
      </c>
      <c r="AB1133" s="211" t="s">
        <v>16040</v>
      </c>
    </row>
    <row r="1134" spans="1:28" s="210" customFormat="1" ht="27">
      <c r="A1134" s="165" t="s">
        <v>2421</v>
      </c>
      <c r="B1134" s="166" t="s">
        <v>1088</v>
      </c>
      <c r="C1134" s="170" t="s">
        <v>2420</v>
      </c>
      <c r="D1134" s="213"/>
      <c r="E1134" s="166" t="s">
        <v>1054</v>
      </c>
      <c r="F1134" s="166" t="s">
        <v>2421</v>
      </c>
      <c r="G1134" s="166" t="s">
        <v>12764</v>
      </c>
      <c r="H1134" s="167">
        <v>0</v>
      </c>
      <c r="I1134" s="168" t="s">
        <v>2429</v>
      </c>
      <c r="J1134" s="168" t="s">
        <v>1610</v>
      </c>
      <c r="K1134" s="207"/>
      <c r="L1134" s="207"/>
      <c r="M1134" s="207"/>
      <c r="N1134" s="207"/>
      <c r="O1134" s="207"/>
      <c r="P1134" s="169"/>
      <c r="Q1134" s="208"/>
      <c r="R1134" s="166" t="s">
        <v>2420</v>
      </c>
      <c r="S1134" s="165" t="s">
        <v>12037</v>
      </c>
      <c r="T1134" s="165" t="s">
        <v>3340</v>
      </c>
      <c r="U1134" s="185"/>
      <c r="V1134" s="209">
        <v>543</v>
      </c>
      <c r="X1134" s="210">
        <v>0</v>
      </c>
      <c r="AB1134" s="211" t="s">
        <v>16041</v>
      </c>
    </row>
    <row r="1135" spans="1:28" s="210" customFormat="1" ht="40.5">
      <c r="A1135" s="165" t="s">
        <v>1728</v>
      </c>
      <c r="B1135" s="166" t="s">
        <v>1088</v>
      </c>
      <c r="C1135" s="170" t="s">
        <v>14898</v>
      </c>
      <c r="D1135" s="213"/>
      <c r="E1135" s="166" t="s">
        <v>1053</v>
      </c>
      <c r="F1135" s="166" t="s">
        <v>1728</v>
      </c>
      <c r="G1135" s="166" t="s">
        <v>12764</v>
      </c>
      <c r="H1135" s="167">
        <v>0</v>
      </c>
      <c r="I1135" s="168" t="s">
        <v>1729</v>
      </c>
      <c r="J1135" s="168" t="s">
        <v>3031</v>
      </c>
      <c r="K1135" s="207"/>
      <c r="L1135" s="207"/>
      <c r="M1135" s="207"/>
      <c r="N1135" s="207"/>
      <c r="O1135" s="207"/>
      <c r="P1135" s="169"/>
      <c r="Q1135" s="208"/>
      <c r="R1135" s="166" t="s">
        <v>14898</v>
      </c>
      <c r="S1135" s="165" t="s">
        <v>12026</v>
      </c>
      <c r="T1135" s="165" t="s">
        <v>3030</v>
      </c>
      <c r="U1135" s="185"/>
      <c r="V1135" s="209">
        <v>405</v>
      </c>
      <c r="X1135" s="210">
        <v>0</v>
      </c>
      <c r="AB1135" s="211" t="s">
        <v>16015</v>
      </c>
    </row>
    <row r="1136" spans="1:28" s="210" customFormat="1" ht="40.5">
      <c r="A1136" s="165" t="s">
        <v>1730</v>
      </c>
      <c r="B1136" s="166" t="s">
        <v>1088</v>
      </c>
      <c r="C1136" s="170" t="s">
        <v>14899</v>
      </c>
      <c r="D1136" s="213"/>
      <c r="E1136" s="166" t="s">
        <v>1060</v>
      </c>
      <c r="F1136" s="166" t="s">
        <v>1730</v>
      </c>
      <c r="G1136" s="166" t="s">
        <v>12764</v>
      </c>
      <c r="H1136" s="167">
        <v>0</v>
      </c>
      <c r="I1136" s="168" t="s">
        <v>1731</v>
      </c>
      <c r="J1136" s="168" t="s">
        <v>11963</v>
      </c>
      <c r="K1136" s="207"/>
      <c r="L1136" s="207"/>
      <c r="M1136" s="207"/>
      <c r="N1136" s="207"/>
      <c r="O1136" s="207"/>
      <c r="P1136" s="169"/>
      <c r="Q1136" s="208"/>
      <c r="R1136" s="166" t="s">
        <v>14899</v>
      </c>
      <c r="S1136" s="165" t="s">
        <v>12074</v>
      </c>
      <c r="T1136" s="165" t="s">
        <v>4594</v>
      </c>
      <c r="U1136" s="185"/>
      <c r="V1136" s="209">
        <v>406</v>
      </c>
      <c r="X1136" s="210">
        <v>0</v>
      </c>
      <c r="AB1136" s="211" t="s">
        <v>16042</v>
      </c>
    </row>
    <row r="1137" spans="1:28" s="210" customFormat="1" ht="67.5">
      <c r="A1137" s="165" t="s">
        <v>15903</v>
      </c>
      <c r="B1137" s="166" t="s">
        <v>1088</v>
      </c>
      <c r="C1137" s="170" t="s">
        <v>15904</v>
      </c>
      <c r="D1137" s="213"/>
      <c r="E1137" s="166" t="s">
        <v>1063</v>
      </c>
      <c r="F1137" s="166" t="s">
        <v>15903</v>
      </c>
      <c r="G1137" s="166" t="s">
        <v>12764</v>
      </c>
      <c r="H1137" s="167">
        <v>0</v>
      </c>
      <c r="I1137" s="168" t="s">
        <v>15898</v>
      </c>
      <c r="J1137" s="168" t="s">
        <v>12398</v>
      </c>
      <c r="K1137" s="207"/>
      <c r="L1137" s="207"/>
      <c r="M1137" s="207"/>
      <c r="N1137" s="207"/>
      <c r="O1137" s="207"/>
      <c r="P1137" s="169"/>
      <c r="Q1137" s="208"/>
      <c r="R1137" s="166" t="s">
        <v>15904</v>
      </c>
      <c r="S1137" s="165" t="s">
        <v>12107</v>
      </c>
      <c r="T1137" s="165" t="s">
        <v>5882</v>
      </c>
      <c r="U1137" s="185"/>
      <c r="V1137" s="209">
        <v>529</v>
      </c>
      <c r="X1137" s="210">
        <v>0</v>
      </c>
      <c r="AB1137" s="211" t="s">
        <v>16043</v>
      </c>
    </row>
    <row r="1138" spans="1:28" s="210" customFormat="1" ht="54">
      <c r="A1138" s="165" t="s">
        <v>15905</v>
      </c>
      <c r="B1138" s="166" t="s">
        <v>1088</v>
      </c>
      <c r="C1138" s="170" t="s">
        <v>15906</v>
      </c>
      <c r="D1138" s="213"/>
      <c r="E1138" s="166" t="s">
        <v>1063</v>
      </c>
      <c r="F1138" s="166" t="s">
        <v>15905</v>
      </c>
      <c r="G1138" s="166" t="s">
        <v>12764</v>
      </c>
      <c r="H1138" s="167">
        <v>0</v>
      </c>
      <c r="I1138" s="168" t="s">
        <v>15907</v>
      </c>
      <c r="J1138" s="168" t="s">
        <v>12398</v>
      </c>
      <c r="K1138" s="207"/>
      <c r="L1138" s="207"/>
      <c r="M1138" s="207"/>
      <c r="N1138" s="207"/>
      <c r="O1138" s="207"/>
      <c r="P1138" s="169"/>
      <c r="Q1138" s="208"/>
      <c r="R1138" s="166" t="s">
        <v>15906</v>
      </c>
      <c r="S1138" s="165" t="s">
        <v>12107</v>
      </c>
      <c r="T1138" s="165" t="s">
        <v>5882</v>
      </c>
      <c r="U1138" s="185"/>
      <c r="V1138" s="209">
        <v>516</v>
      </c>
      <c r="X1138" s="210">
        <v>0</v>
      </c>
      <c r="AB1138" s="211" t="s">
        <v>15983</v>
      </c>
    </row>
    <row r="1139" spans="1:28" s="210" customFormat="1" ht="94.5">
      <c r="A1139" s="165" t="s">
        <v>2419</v>
      </c>
      <c r="B1139" s="166" t="s">
        <v>1088</v>
      </c>
      <c r="C1139" s="170" t="s">
        <v>2418</v>
      </c>
      <c r="D1139" s="213"/>
      <c r="E1139" s="166" t="s">
        <v>1058</v>
      </c>
      <c r="F1139" s="166" t="s">
        <v>2419</v>
      </c>
      <c r="G1139" s="166" t="s">
        <v>12764</v>
      </c>
      <c r="H1139" s="167">
        <v>0</v>
      </c>
      <c r="I1139" s="168" t="s">
        <v>1737</v>
      </c>
      <c r="J1139" s="168" t="s">
        <v>13122</v>
      </c>
      <c r="K1139" s="207"/>
      <c r="L1139" s="207"/>
      <c r="M1139" s="207"/>
      <c r="N1139" s="207"/>
      <c r="O1139" s="207"/>
      <c r="P1139" s="169"/>
      <c r="Q1139" s="208"/>
      <c r="R1139" s="166" t="s">
        <v>2418</v>
      </c>
      <c r="S1139" s="165" t="s">
        <v>12054</v>
      </c>
      <c r="T1139" s="165" t="s">
        <v>13023</v>
      </c>
      <c r="U1139" s="185"/>
      <c r="V1139" s="209">
        <v>455</v>
      </c>
      <c r="X1139" s="210">
        <v>0</v>
      </c>
      <c r="AB1139" s="211" t="s">
        <v>15997</v>
      </c>
    </row>
    <row r="1140" spans="1:28" s="210" customFormat="1" ht="81">
      <c r="A1140" s="165" t="s">
        <v>12470</v>
      </c>
      <c r="B1140" s="166" t="s">
        <v>1088</v>
      </c>
      <c r="C1140" s="170" t="s">
        <v>12469</v>
      </c>
      <c r="D1140" s="213"/>
      <c r="E1140" s="166" t="s">
        <v>1058</v>
      </c>
      <c r="F1140" s="166" t="s">
        <v>12470</v>
      </c>
      <c r="G1140" s="166" t="s">
        <v>12764</v>
      </c>
      <c r="H1140" s="167">
        <v>0</v>
      </c>
      <c r="I1140" s="168" t="s">
        <v>12484</v>
      </c>
      <c r="J1140" s="168" t="s">
        <v>13100</v>
      </c>
      <c r="K1140" s="207"/>
      <c r="L1140" s="207"/>
      <c r="M1140" s="207"/>
      <c r="N1140" s="207"/>
      <c r="O1140" s="207"/>
      <c r="P1140" s="169"/>
      <c r="Q1140" s="208"/>
      <c r="R1140" s="166" t="s">
        <v>12469</v>
      </c>
      <c r="S1140" s="165" t="s">
        <v>12054</v>
      </c>
      <c r="T1140" s="165" t="s">
        <v>13001</v>
      </c>
      <c r="U1140" s="185"/>
      <c r="V1140" s="209">
        <v>412</v>
      </c>
      <c r="X1140" s="210">
        <v>0</v>
      </c>
      <c r="AB1140" s="211" t="s">
        <v>15967</v>
      </c>
    </row>
    <row r="1141" spans="1:28" s="210" customFormat="1" ht="54">
      <c r="A1141" s="165" t="s">
        <v>15908</v>
      </c>
      <c r="B1141" s="166" t="s">
        <v>1088</v>
      </c>
      <c r="C1141" s="170" t="s">
        <v>15909</v>
      </c>
      <c r="D1141" s="213"/>
      <c r="E1141" s="166" t="s">
        <v>1063</v>
      </c>
      <c r="F1141" s="166" t="s">
        <v>15908</v>
      </c>
      <c r="G1141" s="166" t="s">
        <v>12764</v>
      </c>
      <c r="H1141" s="167">
        <v>0</v>
      </c>
      <c r="I1141" s="168" t="s">
        <v>14557</v>
      </c>
      <c r="J1141" s="168" t="s">
        <v>12398</v>
      </c>
      <c r="K1141" s="207"/>
      <c r="L1141" s="207"/>
      <c r="M1141" s="207"/>
      <c r="N1141" s="207"/>
      <c r="O1141" s="207"/>
      <c r="P1141" s="169"/>
      <c r="Q1141" s="208"/>
      <c r="R1141" s="166" t="s">
        <v>15909</v>
      </c>
      <c r="S1141" s="165" t="s">
        <v>12107</v>
      </c>
      <c r="T1141" s="165" t="s">
        <v>5882</v>
      </c>
      <c r="U1141" s="185"/>
      <c r="V1141" s="209">
        <v>509</v>
      </c>
      <c r="X1141" s="210">
        <v>0</v>
      </c>
      <c r="AB1141" s="211" t="s">
        <v>16044</v>
      </c>
    </row>
    <row r="1142" spans="1:28" s="210" customFormat="1" ht="54">
      <c r="A1142" s="165" t="s">
        <v>12709</v>
      </c>
      <c r="B1142" s="166" t="s">
        <v>1088</v>
      </c>
      <c r="C1142" s="170" t="s">
        <v>12708</v>
      </c>
      <c r="D1142" s="213"/>
      <c r="E1142" s="166" t="s">
        <v>2323</v>
      </c>
      <c r="F1142" s="166" t="s">
        <v>12709</v>
      </c>
      <c r="G1142" s="166" t="s">
        <v>12764</v>
      </c>
      <c r="H1142" s="167">
        <v>0</v>
      </c>
      <c r="I1142" s="168" t="s">
        <v>12710</v>
      </c>
      <c r="J1142" s="168" t="s">
        <v>1660</v>
      </c>
      <c r="K1142" s="207"/>
      <c r="L1142" s="207"/>
      <c r="M1142" s="207"/>
      <c r="N1142" s="207"/>
      <c r="O1142" s="207"/>
      <c r="P1142" s="169"/>
      <c r="Q1142" s="208"/>
      <c r="R1142" s="166" t="s">
        <v>12708</v>
      </c>
      <c r="S1142" s="165" t="s">
        <v>12238</v>
      </c>
      <c r="T1142" s="165" t="s">
        <v>11494</v>
      </c>
      <c r="U1142" s="185"/>
      <c r="V1142" s="209">
        <v>551</v>
      </c>
      <c r="X1142" s="210">
        <v>0</v>
      </c>
      <c r="AB1142" s="211" t="s">
        <v>16045</v>
      </c>
    </row>
    <row r="1143" spans="1:28" s="210" customFormat="1" ht="54">
      <c r="A1143" s="165" t="s">
        <v>15910</v>
      </c>
      <c r="B1143" s="166" t="s">
        <v>1088</v>
      </c>
      <c r="C1143" s="170" t="s">
        <v>15911</v>
      </c>
      <c r="D1143" s="213"/>
      <c r="E1143" s="166" t="s">
        <v>1063</v>
      </c>
      <c r="F1143" s="166" t="s">
        <v>15910</v>
      </c>
      <c r="G1143" s="166" t="s">
        <v>12764</v>
      </c>
      <c r="H1143" s="167">
        <v>0</v>
      </c>
      <c r="I1143" s="168" t="s">
        <v>15912</v>
      </c>
      <c r="J1143" s="168" t="s">
        <v>12398</v>
      </c>
      <c r="K1143" s="207"/>
      <c r="L1143" s="207"/>
      <c r="M1143" s="207"/>
      <c r="N1143" s="207"/>
      <c r="O1143" s="207"/>
      <c r="P1143" s="169"/>
      <c r="Q1143" s="208"/>
      <c r="R1143" s="166" t="s">
        <v>15911</v>
      </c>
      <c r="S1143" s="165" t="s">
        <v>12107</v>
      </c>
      <c r="T1143" s="165" t="s">
        <v>5882</v>
      </c>
      <c r="U1143" s="185"/>
      <c r="V1143" s="209">
        <v>524</v>
      </c>
      <c r="X1143" s="210">
        <v>0</v>
      </c>
      <c r="AB1143" s="211" t="s">
        <v>16046</v>
      </c>
    </row>
    <row r="1144" spans="1:28" s="210" customFormat="1" ht="40.5">
      <c r="A1144" s="165" t="s">
        <v>13348</v>
      </c>
      <c r="B1144" s="166" t="s">
        <v>1088</v>
      </c>
      <c r="C1144" s="170" t="s">
        <v>13334</v>
      </c>
      <c r="D1144" s="213"/>
      <c r="E1144" s="166" t="s">
        <v>12638</v>
      </c>
      <c r="F1144" s="166" t="s">
        <v>13348</v>
      </c>
      <c r="G1144" s="166" t="s">
        <v>12764</v>
      </c>
      <c r="H1144" s="167">
        <v>0</v>
      </c>
      <c r="I1144" s="168" t="s">
        <v>13359</v>
      </c>
      <c r="J1144" s="168" t="s">
        <v>9642</v>
      </c>
      <c r="K1144" s="207"/>
      <c r="L1144" s="207"/>
      <c r="M1144" s="207"/>
      <c r="N1144" s="207"/>
      <c r="O1144" s="207"/>
      <c r="P1144" s="169"/>
      <c r="Q1144" s="208"/>
      <c r="R1144" s="166" t="s">
        <v>13334</v>
      </c>
      <c r="S1144" s="165" t="s">
        <v>12197</v>
      </c>
      <c r="T1144" s="165" t="s">
        <v>9639</v>
      </c>
      <c r="U1144" s="185"/>
      <c r="V1144" s="209">
        <v>471</v>
      </c>
      <c r="X1144" s="210">
        <v>0</v>
      </c>
      <c r="AB1144" s="211" t="s">
        <v>16021</v>
      </c>
    </row>
    <row r="1145" spans="1:28" s="210" customFormat="1" ht="67.5">
      <c r="A1145" s="165" t="s">
        <v>13349</v>
      </c>
      <c r="B1145" s="166" t="s">
        <v>1088</v>
      </c>
      <c r="C1145" s="170" t="s">
        <v>13335</v>
      </c>
      <c r="D1145" s="213"/>
      <c r="E1145" s="166" t="s">
        <v>1063</v>
      </c>
      <c r="F1145" s="166" t="s">
        <v>13349</v>
      </c>
      <c r="G1145" s="166" t="s">
        <v>12764</v>
      </c>
      <c r="H1145" s="167">
        <v>0</v>
      </c>
      <c r="I1145" s="168" t="s">
        <v>14557</v>
      </c>
      <c r="J1145" s="168" t="s">
        <v>12398</v>
      </c>
      <c r="K1145" s="207"/>
      <c r="L1145" s="207"/>
      <c r="M1145" s="207"/>
      <c r="N1145" s="207"/>
      <c r="O1145" s="207"/>
      <c r="P1145" s="169"/>
      <c r="Q1145" s="208"/>
      <c r="R1145" s="166" t="s">
        <v>13335</v>
      </c>
      <c r="S1145" s="165" t="s">
        <v>12107</v>
      </c>
      <c r="T1145" s="165" t="s">
        <v>5882</v>
      </c>
      <c r="U1145" s="185"/>
      <c r="V1145" s="209">
        <v>519</v>
      </c>
      <c r="X1145" s="210">
        <v>0</v>
      </c>
      <c r="AB1145" s="211" t="s">
        <v>16010</v>
      </c>
    </row>
    <row r="1146" spans="1:28" s="210" customFormat="1" ht="40.5">
      <c r="A1146" s="165" t="s">
        <v>14529</v>
      </c>
      <c r="B1146" s="166" t="s">
        <v>1088</v>
      </c>
      <c r="C1146" s="170" t="s">
        <v>14528</v>
      </c>
      <c r="D1146" s="213"/>
      <c r="E1146" s="166" t="s">
        <v>1060</v>
      </c>
      <c r="F1146" s="166" t="s">
        <v>14529</v>
      </c>
      <c r="G1146" s="166" t="s">
        <v>12764</v>
      </c>
      <c r="H1146" s="167">
        <v>0</v>
      </c>
      <c r="I1146" s="168" t="s">
        <v>3527</v>
      </c>
      <c r="J1146" s="168" t="s">
        <v>3527</v>
      </c>
      <c r="K1146" s="207"/>
      <c r="L1146" s="207"/>
      <c r="M1146" s="207"/>
      <c r="N1146" s="207"/>
      <c r="O1146" s="207"/>
      <c r="P1146" s="169"/>
      <c r="Q1146" s="208"/>
      <c r="R1146" s="166" t="s">
        <v>14528</v>
      </c>
      <c r="S1146" s="165" t="s">
        <v>12074</v>
      </c>
      <c r="T1146" s="165" t="s">
        <v>4532</v>
      </c>
      <c r="U1146" s="185"/>
      <c r="V1146" s="209">
        <v>422</v>
      </c>
      <c r="X1146" s="210">
        <v>0</v>
      </c>
      <c r="AB1146" s="211" t="s">
        <v>16014</v>
      </c>
    </row>
    <row r="1147" spans="1:28" s="210" customFormat="1" ht="67.5">
      <c r="A1147" s="165" t="s">
        <v>14873</v>
      </c>
      <c r="B1147" s="166" t="s">
        <v>1088</v>
      </c>
      <c r="C1147" s="170" t="s">
        <v>14872</v>
      </c>
      <c r="D1147" s="213"/>
      <c r="E1147" s="166" t="s">
        <v>1063</v>
      </c>
      <c r="F1147" s="166" t="s">
        <v>14873</v>
      </c>
      <c r="G1147" s="166" t="s">
        <v>12764</v>
      </c>
      <c r="H1147" s="167">
        <v>0</v>
      </c>
      <c r="I1147" s="168" t="s">
        <v>1686</v>
      </c>
      <c r="J1147" s="168" t="s">
        <v>12398</v>
      </c>
      <c r="K1147" s="207"/>
      <c r="L1147" s="207"/>
      <c r="M1147" s="207"/>
      <c r="N1147" s="207"/>
      <c r="O1147" s="207"/>
      <c r="P1147" s="169"/>
      <c r="Q1147" s="208"/>
      <c r="R1147" s="166" t="s">
        <v>14872</v>
      </c>
      <c r="S1147" s="165" t="s">
        <v>12107</v>
      </c>
      <c r="T1147" s="165" t="s">
        <v>5882</v>
      </c>
      <c r="U1147" s="185"/>
      <c r="V1147" s="209">
        <v>523</v>
      </c>
      <c r="X1147" s="210">
        <v>0</v>
      </c>
      <c r="AB1147" s="211" t="s">
        <v>16007</v>
      </c>
    </row>
    <row r="1148" spans="1:28" s="210" customFormat="1" ht="67.5">
      <c r="A1148" s="165" t="s">
        <v>14904</v>
      </c>
      <c r="B1148" s="166" t="s">
        <v>1088</v>
      </c>
      <c r="C1148" s="170" t="s">
        <v>14903</v>
      </c>
      <c r="D1148" s="213"/>
      <c r="E1148" s="166" t="s">
        <v>12516</v>
      </c>
      <c r="F1148" s="166" t="s">
        <v>14904</v>
      </c>
      <c r="G1148" s="166" t="s">
        <v>12764</v>
      </c>
      <c r="H1148" s="167">
        <v>0</v>
      </c>
      <c r="I1148" s="168" t="s">
        <v>14909</v>
      </c>
      <c r="J1148" s="168" t="s">
        <v>12345</v>
      </c>
      <c r="K1148" s="207"/>
      <c r="L1148" s="207"/>
      <c r="M1148" s="207"/>
      <c r="N1148" s="207"/>
      <c r="O1148" s="207"/>
      <c r="P1148" s="169"/>
      <c r="Q1148" s="208"/>
      <c r="R1148" s="166" t="s">
        <v>14903</v>
      </c>
      <c r="S1148" s="165" t="s">
        <v>12046</v>
      </c>
      <c r="T1148" s="165" t="s">
        <v>12277</v>
      </c>
      <c r="U1148" s="185"/>
      <c r="V1148" s="209">
        <v>486</v>
      </c>
      <c r="X1148" s="210">
        <v>0</v>
      </c>
      <c r="AB1148" s="211" t="s">
        <v>16047</v>
      </c>
    </row>
    <row r="1149" spans="1:28" s="210" customFormat="1" ht="27">
      <c r="A1149" s="293" t="s">
        <v>738</v>
      </c>
      <c r="B1149" s="166" t="s">
        <v>1088</v>
      </c>
      <c r="C1149" s="170" t="s">
        <v>778</v>
      </c>
      <c r="D1149" s="213"/>
      <c r="E1149" s="166" t="s">
        <v>842</v>
      </c>
      <c r="F1149" s="166" t="s">
        <v>738</v>
      </c>
      <c r="G1149" s="166" t="s">
        <v>12764</v>
      </c>
      <c r="H1149" s="167">
        <v>0</v>
      </c>
      <c r="I1149" s="168" t="s">
        <v>1690</v>
      </c>
      <c r="J1149" s="168" t="s">
        <v>9079</v>
      </c>
      <c r="K1149" s="207"/>
      <c r="L1149" s="207"/>
      <c r="M1149" s="207"/>
      <c r="N1149" s="207"/>
      <c r="O1149" s="207"/>
      <c r="P1149" s="169"/>
      <c r="Q1149" s="208"/>
      <c r="R1149" s="166" t="s">
        <v>778</v>
      </c>
      <c r="S1149" s="165" t="s">
        <v>12184</v>
      </c>
      <c r="T1149" s="165" t="s">
        <v>13070</v>
      </c>
      <c r="U1149" s="185"/>
      <c r="V1149" s="209">
        <v>430</v>
      </c>
      <c r="X1149" s="210">
        <v>0</v>
      </c>
      <c r="AB1149" s="211" t="s">
        <v>15970</v>
      </c>
    </row>
    <row r="1150" spans="1:28" s="210" customFormat="1" ht="54">
      <c r="A1150" s="293" t="s">
        <v>743</v>
      </c>
      <c r="B1150" s="166" t="s">
        <v>1088</v>
      </c>
      <c r="C1150" s="170" t="s">
        <v>11981</v>
      </c>
      <c r="D1150" s="213"/>
      <c r="E1150" s="166" t="s">
        <v>1054</v>
      </c>
      <c r="F1150" s="166" t="s">
        <v>743</v>
      </c>
      <c r="G1150" s="166" t="s">
        <v>12764</v>
      </c>
      <c r="H1150" s="167">
        <v>0</v>
      </c>
      <c r="I1150" s="168" t="s">
        <v>15916</v>
      </c>
      <c r="J1150" s="168" t="s">
        <v>1610</v>
      </c>
      <c r="K1150" s="207"/>
      <c r="L1150" s="207"/>
      <c r="M1150" s="207"/>
      <c r="N1150" s="207"/>
      <c r="O1150" s="207"/>
      <c r="P1150" s="169"/>
      <c r="Q1150" s="208"/>
      <c r="R1150" s="166" t="s">
        <v>11981</v>
      </c>
      <c r="S1150" s="165" t="s">
        <v>12037</v>
      </c>
      <c r="T1150" s="165" t="s">
        <v>3340</v>
      </c>
      <c r="U1150" s="185"/>
      <c r="V1150" s="209">
        <v>465</v>
      </c>
      <c r="X1150" s="210">
        <v>0</v>
      </c>
      <c r="AB1150" s="211" t="s">
        <v>15958</v>
      </c>
    </row>
    <row r="1151" spans="1:28" s="210" customFormat="1" ht="27">
      <c r="A1151" s="293" t="s">
        <v>744</v>
      </c>
      <c r="B1151" s="166" t="s">
        <v>1088</v>
      </c>
      <c r="C1151" s="170" t="s">
        <v>992</v>
      </c>
      <c r="D1151" s="213"/>
      <c r="E1151" s="166" t="s">
        <v>840</v>
      </c>
      <c r="F1151" s="166" t="s">
        <v>744</v>
      </c>
      <c r="G1151" s="166" t="s">
        <v>12764</v>
      </c>
      <c r="H1151" s="167">
        <v>0</v>
      </c>
      <c r="I1151" s="168" t="s">
        <v>1702</v>
      </c>
      <c r="J1151" s="168" t="s">
        <v>8699</v>
      </c>
      <c r="K1151" s="207"/>
      <c r="L1151" s="207"/>
      <c r="M1151" s="207"/>
      <c r="N1151" s="207"/>
      <c r="O1151" s="207"/>
      <c r="P1151" s="169"/>
      <c r="Q1151" s="208"/>
      <c r="R1151" s="166" t="s">
        <v>992</v>
      </c>
      <c r="S1151" s="165" t="s">
        <v>12179</v>
      </c>
      <c r="T1151" s="165" t="s">
        <v>8698</v>
      </c>
      <c r="U1151" s="185"/>
      <c r="V1151" s="209">
        <v>470</v>
      </c>
      <c r="X1151" s="210">
        <v>0</v>
      </c>
      <c r="AB1151" s="211" t="s">
        <v>15974</v>
      </c>
    </row>
    <row r="1152" spans="1:28" s="210" customFormat="1" ht="54">
      <c r="A1152" s="293" t="s">
        <v>748</v>
      </c>
      <c r="B1152" s="166" t="s">
        <v>1088</v>
      </c>
      <c r="C1152" s="170" t="s">
        <v>13290</v>
      </c>
      <c r="D1152" s="213"/>
      <c r="E1152" s="166" t="s">
        <v>2321</v>
      </c>
      <c r="F1152" s="166" t="s">
        <v>748</v>
      </c>
      <c r="G1152" s="166" t="s">
        <v>12764</v>
      </c>
      <c r="H1152" s="167">
        <v>0</v>
      </c>
      <c r="I1152" s="168" t="s">
        <v>1688</v>
      </c>
      <c r="J1152" s="168" t="s">
        <v>1688</v>
      </c>
      <c r="K1152" s="207"/>
      <c r="L1152" s="207"/>
      <c r="M1152" s="207"/>
      <c r="N1152" s="207"/>
      <c r="O1152" s="207"/>
      <c r="P1152" s="169"/>
      <c r="Q1152" s="208"/>
      <c r="R1152" s="166" t="s">
        <v>13290</v>
      </c>
      <c r="S1152" s="165" t="s">
        <v>12035</v>
      </c>
      <c r="T1152" s="165" t="s">
        <v>3289</v>
      </c>
      <c r="U1152" s="185"/>
      <c r="V1152" s="209">
        <v>482</v>
      </c>
      <c r="X1152" s="210">
        <v>0</v>
      </c>
      <c r="AB1152" s="211" t="s">
        <v>15959</v>
      </c>
    </row>
    <row r="1153" spans="1:28" s="210" customFormat="1" ht="54">
      <c r="A1153" s="293" t="s">
        <v>15901</v>
      </c>
      <c r="B1153" s="166" t="s">
        <v>1088</v>
      </c>
      <c r="C1153" s="170" t="s">
        <v>15902</v>
      </c>
      <c r="D1153" s="213"/>
      <c r="E1153" s="166" t="s">
        <v>1063</v>
      </c>
      <c r="F1153" s="166" t="s">
        <v>15901</v>
      </c>
      <c r="G1153" s="166" t="s">
        <v>12764</v>
      </c>
      <c r="H1153" s="167">
        <v>0</v>
      </c>
      <c r="I1153" s="168" t="s">
        <v>1686</v>
      </c>
      <c r="J1153" s="168" t="s">
        <v>12398</v>
      </c>
      <c r="K1153" s="207"/>
      <c r="L1153" s="207"/>
      <c r="M1153" s="207"/>
      <c r="N1153" s="207"/>
      <c r="O1153" s="207"/>
      <c r="P1153" s="169"/>
      <c r="Q1153" s="208"/>
      <c r="R1153" s="166" t="s">
        <v>15902</v>
      </c>
      <c r="S1153" s="165" t="s">
        <v>12107</v>
      </c>
      <c r="T1153" s="165" t="s">
        <v>5882</v>
      </c>
      <c r="U1153" s="185"/>
      <c r="V1153" s="209">
        <v>507</v>
      </c>
      <c r="X1153" s="210">
        <v>0</v>
      </c>
      <c r="AB1153" s="211" t="s">
        <v>15976</v>
      </c>
    </row>
    <row r="1154" spans="1:28" s="210" customFormat="1" ht="54">
      <c r="A1154" s="293" t="s">
        <v>767</v>
      </c>
      <c r="B1154" s="166" t="s">
        <v>1088</v>
      </c>
      <c r="C1154" s="170" t="s">
        <v>13289</v>
      </c>
      <c r="D1154" s="213"/>
      <c r="E1154" s="166" t="s">
        <v>1063</v>
      </c>
      <c r="F1154" s="166" t="s">
        <v>767</v>
      </c>
      <c r="G1154" s="166" t="s">
        <v>12764</v>
      </c>
      <c r="H1154" s="167">
        <v>0</v>
      </c>
      <c r="I1154" s="168" t="s">
        <v>1708</v>
      </c>
      <c r="J1154" s="168" t="s">
        <v>5897</v>
      </c>
      <c r="K1154" s="207"/>
      <c r="L1154" s="207"/>
      <c r="M1154" s="207"/>
      <c r="N1154" s="207"/>
      <c r="O1154" s="207"/>
      <c r="P1154" s="169"/>
      <c r="Q1154" s="208"/>
      <c r="R1154" s="166" t="s">
        <v>13289</v>
      </c>
      <c r="S1154" s="165" t="s">
        <v>12107</v>
      </c>
      <c r="T1154" s="165" t="s">
        <v>5896</v>
      </c>
      <c r="U1154" s="185"/>
      <c r="V1154" s="209">
        <v>513</v>
      </c>
      <c r="X1154" s="210">
        <v>0</v>
      </c>
      <c r="AB1154" s="211" t="s">
        <v>15966</v>
      </c>
    </row>
    <row r="1155" spans="1:28" s="210" customFormat="1" ht="54">
      <c r="A1155" s="293" t="s">
        <v>750</v>
      </c>
      <c r="B1155" s="166" t="s">
        <v>1088</v>
      </c>
      <c r="C1155" s="170" t="s">
        <v>13288</v>
      </c>
      <c r="D1155" s="213"/>
      <c r="E1155" s="166" t="s">
        <v>1063</v>
      </c>
      <c r="F1155" s="166" t="s">
        <v>750</v>
      </c>
      <c r="G1155" s="166" t="s">
        <v>12764</v>
      </c>
      <c r="H1155" s="167">
        <v>0</v>
      </c>
      <c r="I1155" s="168" t="s">
        <v>1710</v>
      </c>
      <c r="J1155" s="168" t="s">
        <v>12398</v>
      </c>
      <c r="K1155" s="207"/>
      <c r="L1155" s="207"/>
      <c r="M1155" s="207"/>
      <c r="N1155" s="207"/>
      <c r="O1155" s="207"/>
      <c r="P1155" s="169"/>
      <c r="Q1155" s="208"/>
      <c r="R1155" s="166" t="s">
        <v>13288</v>
      </c>
      <c r="S1155" s="165" t="s">
        <v>12107</v>
      </c>
      <c r="T1155" s="165" t="s">
        <v>5882</v>
      </c>
      <c r="U1155" s="185"/>
      <c r="V1155" s="209">
        <v>514</v>
      </c>
      <c r="X1155" s="210">
        <v>0</v>
      </c>
      <c r="AB1155" s="211" t="s">
        <v>15965</v>
      </c>
    </row>
    <row r="1156" spans="1:28" s="210" customFormat="1" ht="27">
      <c r="A1156" s="293" t="s">
        <v>753</v>
      </c>
      <c r="B1156" s="166" t="s">
        <v>1088</v>
      </c>
      <c r="C1156" s="170" t="s">
        <v>989</v>
      </c>
      <c r="D1156" s="213"/>
      <c r="E1156" s="166" t="s">
        <v>848</v>
      </c>
      <c r="F1156" s="166" t="s">
        <v>753</v>
      </c>
      <c r="G1156" s="166" t="s">
        <v>12764</v>
      </c>
      <c r="H1156" s="167">
        <v>0</v>
      </c>
      <c r="I1156" s="168" t="s">
        <v>1711</v>
      </c>
      <c r="J1156" s="168" t="s">
        <v>1712</v>
      </c>
      <c r="K1156" s="207"/>
      <c r="L1156" s="207"/>
      <c r="M1156" s="207"/>
      <c r="N1156" s="207"/>
      <c r="O1156" s="207"/>
      <c r="P1156" s="169"/>
      <c r="Q1156" s="208"/>
      <c r="R1156" s="166" t="s">
        <v>989</v>
      </c>
      <c r="S1156" s="165" t="s">
        <v>12223</v>
      </c>
      <c r="T1156" s="165" t="s">
        <v>10711</v>
      </c>
      <c r="U1156" s="185"/>
      <c r="V1156" s="209">
        <v>526</v>
      </c>
      <c r="X1156" s="210">
        <v>0</v>
      </c>
      <c r="AB1156" s="211" t="s">
        <v>15977</v>
      </c>
    </row>
    <row r="1157" spans="1:28" s="210" customFormat="1" ht="81">
      <c r="A1157" s="293" t="s">
        <v>754</v>
      </c>
      <c r="B1157" s="166" t="s">
        <v>1088</v>
      </c>
      <c r="C1157" s="170" t="s">
        <v>2422</v>
      </c>
      <c r="D1157" s="213"/>
      <c r="E1157" s="166" t="s">
        <v>1054</v>
      </c>
      <c r="F1157" s="166" t="s">
        <v>754</v>
      </c>
      <c r="G1157" s="166" t="s">
        <v>12764</v>
      </c>
      <c r="H1157" s="167">
        <v>0</v>
      </c>
      <c r="I1157" s="168" t="s">
        <v>1685</v>
      </c>
      <c r="J1157" s="168" t="s">
        <v>1689</v>
      </c>
      <c r="K1157" s="207"/>
      <c r="L1157" s="207"/>
      <c r="M1157" s="207"/>
      <c r="N1157" s="207"/>
      <c r="O1157" s="207"/>
      <c r="P1157" s="169"/>
      <c r="Q1157" s="208"/>
      <c r="R1157" s="166" t="s">
        <v>2422</v>
      </c>
      <c r="S1157" s="165" t="s">
        <v>12037</v>
      </c>
      <c r="T1157" s="165" t="s">
        <v>3337</v>
      </c>
      <c r="U1157" s="185"/>
      <c r="V1157" s="209">
        <v>535</v>
      </c>
      <c r="X1157" s="210">
        <v>0</v>
      </c>
      <c r="AB1157" s="211" t="s">
        <v>15992</v>
      </c>
    </row>
    <row r="1158" spans="1:28" s="210" customFormat="1" ht="54">
      <c r="A1158" s="293" t="s">
        <v>1728</v>
      </c>
      <c r="B1158" s="166" t="s">
        <v>1088</v>
      </c>
      <c r="C1158" s="170" t="s">
        <v>12472</v>
      </c>
      <c r="D1158" s="213"/>
      <c r="E1158" s="166" t="s">
        <v>1053</v>
      </c>
      <c r="F1158" s="166" t="s">
        <v>1728</v>
      </c>
      <c r="G1158" s="166" t="s">
        <v>12764</v>
      </c>
      <c r="H1158" s="167">
        <v>0</v>
      </c>
      <c r="I1158" s="168" t="s">
        <v>1729</v>
      </c>
      <c r="J1158" s="168" t="s">
        <v>3031</v>
      </c>
      <c r="K1158" s="207"/>
      <c r="L1158" s="207"/>
      <c r="M1158" s="207"/>
      <c r="N1158" s="207"/>
      <c r="O1158" s="207"/>
      <c r="P1158" s="169"/>
      <c r="Q1158" s="208"/>
      <c r="R1158" s="166" t="s">
        <v>14898</v>
      </c>
      <c r="S1158" s="165" t="s">
        <v>12026</v>
      </c>
      <c r="T1158" s="165" t="s">
        <v>3030</v>
      </c>
      <c r="U1158" s="185"/>
      <c r="V1158" s="209">
        <v>463</v>
      </c>
      <c r="X1158" s="210">
        <v>0</v>
      </c>
      <c r="AB1158" s="211" t="s">
        <v>15973</v>
      </c>
    </row>
    <row r="1159" spans="1:28" s="210" customFormat="1" ht="54">
      <c r="A1159" s="293" t="s">
        <v>15908</v>
      </c>
      <c r="B1159" s="166" t="s">
        <v>1088</v>
      </c>
      <c r="C1159" s="170" t="s">
        <v>15909</v>
      </c>
      <c r="D1159" s="213"/>
      <c r="E1159" s="166" t="s">
        <v>1063</v>
      </c>
      <c r="F1159" s="166" t="s">
        <v>15908</v>
      </c>
      <c r="G1159" s="166" t="s">
        <v>12764</v>
      </c>
      <c r="H1159" s="167">
        <v>0</v>
      </c>
      <c r="I1159" s="168" t="s">
        <v>14557</v>
      </c>
      <c r="J1159" s="168" t="s">
        <v>12398</v>
      </c>
      <c r="K1159" s="207"/>
      <c r="L1159" s="207"/>
      <c r="M1159" s="207"/>
      <c r="N1159" s="207"/>
      <c r="O1159" s="207"/>
      <c r="P1159" s="169"/>
      <c r="Q1159" s="208"/>
      <c r="R1159" s="166" t="s">
        <v>15909</v>
      </c>
      <c r="S1159" s="165" t="s">
        <v>12107</v>
      </c>
      <c r="T1159" s="165" t="s">
        <v>5882</v>
      </c>
      <c r="U1159" s="185"/>
      <c r="V1159" s="209">
        <v>492</v>
      </c>
      <c r="X1159" s="210">
        <v>0</v>
      </c>
      <c r="AB1159" s="211" t="s">
        <v>16044</v>
      </c>
    </row>
    <row r="1160" spans="1:28" s="210" customFormat="1" ht="54">
      <c r="A1160" s="293" t="s">
        <v>15910</v>
      </c>
      <c r="B1160" s="166" t="s">
        <v>1088</v>
      </c>
      <c r="C1160" s="170" t="s">
        <v>15911</v>
      </c>
      <c r="D1160" s="213"/>
      <c r="E1160" s="166" t="s">
        <v>1063</v>
      </c>
      <c r="F1160" s="166" t="s">
        <v>15910</v>
      </c>
      <c r="G1160" s="166" t="s">
        <v>12764</v>
      </c>
      <c r="H1160" s="167">
        <v>0</v>
      </c>
      <c r="I1160" s="168" t="s">
        <v>15912</v>
      </c>
      <c r="J1160" s="168" t="s">
        <v>12398</v>
      </c>
      <c r="K1160" s="207"/>
      <c r="L1160" s="207"/>
      <c r="M1160" s="207"/>
      <c r="N1160" s="207"/>
      <c r="O1160" s="207"/>
      <c r="P1160" s="169"/>
      <c r="Q1160" s="208"/>
      <c r="R1160" s="166" t="s">
        <v>15911</v>
      </c>
      <c r="S1160" s="165" t="s">
        <v>12107</v>
      </c>
      <c r="T1160" s="165" t="s">
        <v>5882</v>
      </c>
      <c r="U1160" s="185"/>
      <c r="V1160" s="209">
        <v>506</v>
      </c>
      <c r="X1160" s="210">
        <v>0</v>
      </c>
      <c r="AB1160" s="211" t="s">
        <v>16046</v>
      </c>
    </row>
    <row r="1161" spans="1:28" s="210" customFormat="1" ht="54">
      <c r="A1161" s="166" t="s">
        <v>15901</v>
      </c>
      <c r="B1161" s="166" t="s">
        <v>1088</v>
      </c>
      <c r="C1161" s="170" t="s">
        <v>15902</v>
      </c>
      <c r="D1161" s="213"/>
      <c r="E1161" s="166" t="s">
        <v>1063</v>
      </c>
      <c r="F1161" s="166" t="s">
        <v>15901</v>
      </c>
      <c r="G1161" s="166" t="s">
        <v>12764</v>
      </c>
      <c r="H1161" s="167">
        <v>0</v>
      </c>
      <c r="I1161" s="168" t="s">
        <v>1686</v>
      </c>
      <c r="J1161" s="168" t="s">
        <v>12398</v>
      </c>
      <c r="K1161" s="207"/>
      <c r="L1161" s="207"/>
      <c r="M1161" s="207"/>
      <c r="N1161" s="207"/>
      <c r="O1161" s="207"/>
      <c r="P1161" s="169"/>
      <c r="Q1161" s="208"/>
      <c r="R1161" s="166" t="s">
        <v>15902</v>
      </c>
      <c r="S1161" s="165" t="s">
        <v>12107</v>
      </c>
      <c r="T1161" s="165" t="s">
        <v>5882</v>
      </c>
      <c r="U1161" s="185"/>
      <c r="V1161" s="209">
        <v>507</v>
      </c>
      <c r="X1161" s="210">
        <v>0</v>
      </c>
      <c r="AB1161" s="211" t="s">
        <v>15976</v>
      </c>
    </row>
    <row r="1162" spans="1:28" s="210" customFormat="1" ht="27">
      <c r="A1162" s="166" t="s">
        <v>753</v>
      </c>
      <c r="B1162" s="166" t="s">
        <v>1088</v>
      </c>
      <c r="C1162" s="170" t="s">
        <v>989</v>
      </c>
      <c r="D1162" s="213"/>
      <c r="E1162" s="166" t="s">
        <v>848</v>
      </c>
      <c r="F1162" s="166" t="s">
        <v>753</v>
      </c>
      <c r="G1162" s="166" t="s">
        <v>12764</v>
      </c>
      <c r="H1162" s="167">
        <v>0</v>
      </c>
      <c r="I1162" s="168" t="s">
        <v>1711</v>
      </c>
      <c r="J1162" s="168" t="s">
        <v>1712</v>
      </c>
      <c r="K1162" s="207"/>
      <c r="L1162" s="207"/>
      <c r="M1162" s="207"/>
      <c r="N1162" s="207"/>
      <c r="O1162" s="207"/>
      <c r="P1162" s="169"/>
      <c r="Q1162" s="208"/>
      <c r="R1162" s="166" t="s">
        <v>989</v>
      </c>
      <c r="S1162" s="165" t="s">
        <v>12223</v>
      </c>
      <c r="T1162" s="165" t="s">
        <v>10711</v>
      </c>
      <c r="U1162" s="185"/>
      <c r="V1162" s="209">
        <v>526</v>
      </c>
      <c r="X1162" s="210">
        <v>0</v>
      </c>
      <c r="AB1162" s="211" t="s">
        <v>15977</v>
      </c>
    </row>
    <row r="1163" spans="1:28" s="210" customFormat="1" ht="54">
      <c r="A1163" s="166" t="s">
        <v>1728</v>
      </c>
      <c r="B1163" s="166" t="s">
        <v>1088</v>
      </c>
      <c r="C1163" s="170" t="s">
        <v>12472</v>
      </c>
      <c r="D1163" s="213"/>
      <c r="E1163" s="166" t="s">
        <v>1053</v>
      </c>
      <c r="F1163" s="166" t="s">
        <v>1728</v>
      </c>
      <c r="G1163" s="166" t="s">
        <v>12764</v>
      </c>
      <c r="H1163" s="167">
        <v>0</v>
      </c>
      <c r="I1163" s="168" t="s">
        <v>1729</v>
      </c>
      <c r="J1163" s="168" t="s">
        <v>3031</v>
      </c>
      <c r="K1163" s="207"/>
      <c r="L1163" s="207"/>
      <c r="M1163" s="207"/>
      <c r="N1163" s="207"/>
      <c r="O1163" s="207"/>
      <c r="P1163" s="169"/>
      <c r="Q1163" s="208"/>
      <c r="R1163" s="166" t="s">
        <v>14898</v>
      </c>
      <c r="S1163" s="165" t="s">
        <v>12026</v>
      </c>
      <c r="T1163" s="165" t="s">
        <v>3030</v>
      </c>
      <c r="U1163" s="185"/>
      <c r="V1163" s="209">
        <v>463</v>
      </c>
      <c r="X1163" s="210">
        <v>0</v>
      </c>
      <c r="AB1163" s="211" t="s">
        <v>15973</v>
      </c>
    </row>
    <row r="1164" spans="1:28" s="210" customFormat="1" ht="67.5">
      <c r="A1164" s="166" t="s">
        <v>13349</v>
      </c>
      <c r="B1164" s="166" t="s">
        <v>1088</v>
      </c>
      <c r="C1164" s="170" t="s">
        <v>13335</v>
      </c>
      <c r="D1164" s="213"/>
      <c r="E1164" s="166" t="s">
        <v>1063</v>
      </c>
      <c r="F1164" s="166" t="s">
        <v>13349</v>
      </c>
      <c r="G1164" s="166" t="s">
        <v>12764</v>
      </c>
      <c r="H1164" s="167">
        <v>0</v>
      </c>
      <c r="I1164" s="168" t="s">
        <v>14557</v>
      </c>
      <c r="J1164" s="168" t="s">
        <v>12398</v>
      </c>
      <c r="K1164" s="207"/>
      <c r="L1164" s="207"/>
      <c r="M1164" s="207"/>
      <c r="N1164" s="207"/>
      <c r="O1164" s="207"/>
      <c r="P1164" s="169"/>
      <c r="Q1164" s="208"/>
      <c r="R1164" s="166" t="s">
        <v>13335</v>
      </c>
      <c r="S1164" s="165" t="s">
        <v>12107</v>
      </c>
      <c r="T1164" s="165" t="s">
        <v>5882</v>
      </c>
      <c r="U1164" s="185"/>
      <c r="V1164" s="209">
        <v>501</v>
      </c>
      <c r="X1164" s="210">
        <v>0</v>
      </c>
      <c r="AB1164" s="211" t="s">
        <v>16010</v>
      </c>
    </row>
    <row r="1165" spans="1:28" s="210" customFormat="1" ht="67.5">
      <c r="A1165" s="166" t="s">
        <v>15893</v>
      </c>
      <c r="B1165" s="166" t="s">
        <v>1088</v>
      </c>
      <c r="C1165" s="170" t="s">
        <v>15894</v>
      </c>
      <c r="D1165" s="213"/>
      <c r="E1165" s="166" t="s">
        <v>1063</v>
      </c>
      <c r="F1165" s="166" t="s">
        <v>15893</v>
      </c>
      <c r="G1165" s="166" t="s">
        <v>12764</v>
      </c>
      <c r="H1165" s="167">
        <v>0</v>
      </c>
      <c r="I1165" s="168" t="s">
        <v>15895</v>
      </c>
      <c r="J1165" s="168" t="s">
        <v>12398</v>
      </c>
      <c r="K1165" s="207"/>
      <c r="L1165" s="207"/>
      <c r="M1165" s="207"/>
      <c r="N1165" s="207"/>
      <c r="O1165" s="207"/>
      <c r="P1165" s="169"/>
      <c r="Q1165" s="208"/>
      <c r="R1165" s="166" t="s">
        <v>15894</v>
      </c>
      <c r="S1165" s="165" t="s">
        <v>12107</v>
      </c>
      <c r="T1165" s="165" t="s">
        <v>5882</v>
      </c>
      <c r="U1165" s="185"/>
      <c r="V1165" s="209">
        <v>490</v>
      </c>
      <c r="X1165" s="210">
        <v>0</v>
      </c>
      <c r="AB1165" s="211" t="s">
        <v>16028</v>
      </c>
    </row>
    <row r="1166" spans="1:28" s="210" customFormat="1" ht="67.5">
      <c r="A1166" s="166" t="s">
        <v>1356</v>
      </c>
      <c r="B1166" s="166" t="s">
        <v>1088</v>
      </c>
      <c r="C1166" s="170" t="s">
        <v>1355</v>
      </c>
      <c r="D1166" s="213"/>
      <c r="E1166" s="166" t="s">
        <v>1063</v>
      </c>
      <c r="F1166" s="166" t="s">
        <v>1356</v>
      </c>
      <c r="G1166" s="166" t="s">
        <v>12764</v>
      </c>
      <c r="H1166" s="167">
        <v>0</v>
      </c>
      <c r="I1166" s="168" t="s">
        <v>1686</v>
      </c>
      <c r="J1166" s="168" t="s">
        <v>12398</v>
      </c>
      <c r="K1166" s="207"/>
      <c r="L1166" s="207"/>
      <c r="M1166" s="207"/>
      <c r="N1166" s="207"/>
      <c r="O1166" s="207"/>
      <c r="P1166" s="169"/>
      <c r="Q1166" s="208"/>
      <c r="R1166" s="166" t="s">
        <v>1355</v>
      </c>
      <c r="S1166" s="165" t="s">
        <v>12107</v>
      </c>
      <c r="T1166" s="165" t="s">
        <v>5882</v>
      </c>
      <c r="U1166" s="185"/>
      <c r="V1166" s="209">
        <v>488</v>
      </c>
      <c r="X1166" s="210">
        <v>0</v>
      </c>
      <c r="AB1166" s="211" t="s">
        <v>15975</v>
      </c>
    </row>
    <row r="1167" spans="1:28" s="210" customFormat="1" ht="67.5">
      <c r="A1167" s="166" t="s">
        <v>15458</v>
      </c>
      <c r="B1167" s="166" t="s">
        <v>1088</v>
      </c>
      <c r="C1167" s="170" t="s">
        <v>15457</v>
      </c>
      <c r="D1167" s="213"/>
      <c r="E1167" s="166" t="s">
        <v>1063</v>
      </c>
      <c r="F1167" s="166" t="s">
        <v>15458</v>
      </c>
      <c r="G1167" s="166" t="s">
        <v>12764</v>
      </c>
      <c r="H1167" s="167">
        <v>0</v>
      </c>
      <c r="I1167" s="168" t="s">
        <v>1686</v>
      </c>
      <c r="J1167" s="168" t="s">
        <v>12398</v>
      </c>
      <c r="K1167" s="207"/>
      <c r="L1167" s="207"/>
      <c r="M1167" s="207"/>
      <c r="N1167" s="207"/>
      <c r="O1167" s="207"/>
      <c r="P1167" s="169"/>
      <c r="Q1167" s="208"/>
      <c r="R1167" s="166" t="s">
        <v>15457</v>
      </c>
      <c r="S1167" s="165" t="s">
        <v>12107</v>
      </c>
      <c r="T1167" s="165" t="s">
        <v>5882</v>
      </c>
      <c r="U1167" s="185"/>
      <c r="V1167" s="209">
        <v>487</v>
      </c>
      <c r="X1167" s="210">
        <v>0</v>
      </c>
      <c r="AB1167" s="211" t="s">
        <v>16001</v>
      </c>
    </row>
    <row r="1168" spans="1:28" s="210" customFormat="1" ht="54">
      <c r="A1168" s="166" t="s">
        <v>15922</v>
      </c>
      <c r="B1168" s="166" t="s">
        <v>1088</v>
      </c>
      <c r="C1168" s="170" t="s">
        <v>15923</v>
      </c>
      <c r="D1168" s="213"/>
      <c r="E1168" s="166" t="s">
        <v>1063</v>
      </c>
      <c r="F1168" s="166" t="s">
        <v>15922</v>
      </c>
      <c r="G1168" s="166" t="s">
        <v>12764</v>
      </c>
      <c r="H1168" s="167">
        <v>0</v>
      </c>
      <c r="I1168" s="168" t="s">
        <v>14554</v>
      </c>
      <c r="J1168" s="168" t="s">
        <v>12398</v>
      </c>
      <c r="K1168" s="207"/>
      <c r="L1168" s="207"/>
      <c r="M1168" s="207"/>
      <c r="N1168" s="207"/>
      <c r="O1168" s="207"/>
      <c r="P1168" s="169"/>
      <c r="Q1168" s="208"/>
      <c r="R1168" s="166" t="s">
        <v>15923</v>
      </c>
      <c r="S1168" s="165" t="s">
        <v>12107</v>
      </c>
      <c r="T1168" s="165" t="s">
        <v>5882</v>
      </c>
      <c r="U1168" s="185"/>
      <c r="V1168" s="209">
        <v>509</v>
      </c>
      <c r="X1168" s="210">
        <v>0</v>
      </c>
      <c r="AB1168" s="211" t="s">
        <v>16031</v>
      </c>
    </row>
    <row r="1169" spans="1:28" s="210" customFormat="1" ht="40.5">
      <c r="A1169" s="166" t="s">
        <v>13348</v>
      </c>
      <c r="B1169" s="166" t="s">
        <v>1088</v>
      </c>
      <c r="C1169" s="170" t="s">
        <v>13334</v>
      </c>
      <c r="D1169" s="213"/>
      <c r="E1169" s="166" t="s">
        <v>12638</v>
      </c>
      <c r="F1169" s="166" t="s">
        <v>13348</v>
      </c>
      <c r="G1169" s="166" t="s">
        <v>12764</v>
      </c>
      <c r="H1169" s="167">
        <v>0</v>
      </c>
      <c r="I1169" s="168" t="s">
        <v>13359</v>
      </c>
      <c r="J1169" s="168" t="s">
        <v>9642</v>
      </c>
      <c r="K1169" s="207"/>
      <c r="L1169" s="207"/>
      <c r="M1169" s="207"/>
      <c r="N1169" s="207"/>
      <c r="O1169" s="207"/>
      <c r="P1169" s="169"/>
      <c r="Q1169" s="208"/>
      <c r="R1169" s="166" t="s">
        <v>13334</v>
      </c>
      <c r="S1169" s="165" t="s">
        <v>12197</v>
      </c>
      <c r="T1169" s="165" t="s">
        <v>9639</v>
      </c>
      <c r="U1169" s="185"/>
      <c r="V1169" s="209">
        <v>456</v>
      </c>
      <c r="X1169" s="210">
        <v>0</v>
      </c>
      <c r="AB1169" s="211" t="s">
        <v>16021</v>
      </c>
    </row>
    <row r="1170" spans="1:28" s="210" customFormat="1" ht="54">
      <c r="A1170" s="166" t="s">
        <v>749</v>
      </c>
      <c r="B1170" s="166" t="s">
        <v>1088</v>
      </c>
      <c r="C1170" s="170" t="s">
        <v>607</v>
      </c>
      <c r="D1170" s="213"/>
      <c r="E1170" s="166" t="s">
        <v>1063</v>
      </c>
      <c r="F1170" s="166" t="s">
        <v>749</v>
      </c>
      <c r="G1170" s="166" t="s">
        <v>12764</v>
      </c>
      <c r="H1170" s="167">
        <v>0</v>
      </c>
      <c r="I1170" s="168" t="s">
        <v>1686</v>
      </c>
      <c r="J1170" s="168" t="s">
        <v>12398</v>
      </c>
      <c r="K1170" s="207"/>
      <c r="L1170" s="207"/>
      <c r="M1170" s="207"/>
      <c r="N1170" s="207"/>
      <c r="O1170" s="207"/>
      <c r="P1170" s="169"/>
      <c r="Q1170" s="208"/>
      <c r="R1170" s="166" t="s">
        <v>607</v>
      </c>
      <c r="S1170" s="165" t="s">
        <v>12107</v>
      </c>
      <c r="T1170" s="165" t="s">
        <v>5882</v>
      </c>
      <c r="U1170" s="185"/>
      <c r="V1170" s="209">
        <v>500</v>
      </c>
      <c r="X1170" s="210">
        <v>0</v>
      </c>
      <c r="AB1170" s="211" t="s">
        <v>15980</v>
      </c>
    </row>
    <row r="1171" spans="1:28" s="210" customFormat="1" ht="67.5">
      <c r="A1171" s="166" t="s">
        <v>15920</v>
      </c>
      <c r="B1171" s="166" t="s">
        <v>1088</v>
      </c>
      <c r="C1171" s="170" t="s">
        <v>15921</v>
      </c>
      <c r="D1171" s="213"/>
      <c r="E1171" s="166" t="s">
        <v>1063</v>
      </c>
      <c r="F1171" s="166" t="s">
        <v>15920</v>
      </c>
      <c r="G1171" s="166" t="s">
        <v>12764</v>
      </c>
      <c r="H1171" s="167">
        <v>0</v>
      </c>
      <c r="I1171" s="168" t="s">
        <v>14554</v>
      </c>
      <c r="J1171" s="168" t="s">
        <v>12398</v>
      </c>
      <c r="K1171" s="207"/>
      <c r="L1171" s="207"/>
      <c r="M1171" s="207"/>
      <c r="N1171" s="207"/>
      <c r="O1171" s="207"/>
      <c r="P1171" s="169"/>
      <c r="Q1171" s="208"/>
      <c r="R1171" s="166" t="s">
        <v>15921</v>
      </c>
      <c r="S1171" s="165" t="s">
        <v>12107</v>
      </c>
      <c r="T1171" s="165" t="s">
        <v>5882</v>
      </c>
      <c r="U1171" s="185"/>
      <c r="V1171" s="209">
        <v>508</v>
      </c>
      <c r="X1171" s="210">
        <v>0</v>
      </c>
      <c r="AB1171" s="211" t="s">
        <v>16030</v>
      </c>
    </row>
    <row r="1172" spans="1:28" s="210" customFormat="1" ht="54">
      <c r="A1172" s="166" t="s">
        <v>15903</v>
      </c>
      <c r="B1172" s="166" t="s">
        <v>1088</v>
      </c>
      <c r="C1172" s="170" t="s">
        <v>16418</v>
      </c>
      <c r="D1172" s="213"/>
      <c r="E1172" s="166" t="s">
        <v>1063</v>
      </c>
      <c r="F1172" s="166" t="s">
        <v>15903</v>
      </c>
      <c r="G1172" s="166" t="s">
        <v>12764</v>
      </c>
      <c r="H1172" s="167">
        <v>0</v>
      </c>
      <c r="I1172" s="168" t="s">
        <v>16494</v>
      </c>
      <c r="J1172" s="168" t="s">
        <v>12398</v>
      </c>
      <c r="K1172" s="207"/>
      <c r="L1172" s="207"/>
      <c r="M1172" s="207"/>
      <c r="N1172" s="207"/>
      <c r="O1172" s="207"/>
      <c r="P1172" s="169"/>
      <c r="Q1172" s="208"/>
      <c r="R1172" s="166" t="s">
        <v>16418</v>
      </c>
      <c r="S1172" s="165" t="s">
        <v>12107</v>
      </c>
      <c r="T1172" s="165" t="s">
        <v>5882</v>
      </c>
      <c r="U1172" s="185"/>
      <c r="V1172" s="209">
        <v>510</v>
      </c>
      <c r="X1172" s="210">
        <v>0</v>
      </c>
      <c r="AB1172" s="211" t="s">
        <v>16419</v>
      </c>
    </row>
    <row r="1173" spans="1:28" s="210" customFormat="1" ht="67.5">
      <c r="A1173" s="293" t="s">
        <v>13349</v>
      </c>
      <c r="B1173" s="166" t="s">
        <v>1088</v>
      </c>
      <c r="C1173" s="170" t="s">
        <v>13335</v>
      </c>
      <c r="D1173" s="213"/>
      <c r="E1173" s="166" t="s">
        <v>1063</v>
      </c>
      <c r="F1173" s="166" t="s">
        <v>13349</v>
      </c>
      <c r="G1173" s="166" t="s">
        <v>12764</v>
      </c>
      <c r="H1173" s="167">
        <v>0</v>
      </c>
      <c r="I1173" s="168" t="s">
        <v>14557</v>
      </c>
      <c r="J1173" s="168" t="s">
        <v>12398</v>
      </c>
      <c r="K1173" s="207"/>
      <c r="L1173" s="207"/>
      <c r="M1173" s="207"/>
      <c r="N1173" s="207"/>
      <c r="O1173" s="207"/>
      <c r="P1173" s="169"/>
      <c r="Q1173" s="208"/>
      <c r="R1173" s="166" t="s">
        <v>13335</v>
      </c>
      <c r="S1173" s="165" t="s">
        <v>12107</v>
      </c>
      <c r="T1173" s="165" t="s">
        <v>5882</v>
      </c>
      <c r="U1173" s="185"/>
      <c r="V1173" s="209">
        <v>519</v>
      </c>
      <c r="X1173" s="210">
        <v>0</v>
      </c>
      <c r="AB1173" s="211" t="s">
        <v>16010</v>
      </c>
    </row>
    <row r="1174" spans="1:28" s="210" customFormat="1" ht="67.5">
      <c r="A1174" s="293" t="s">
        <v>15893</v>
      </c>
      <c r="B1174" s="166" t="s">
        <v>1088</v>
      </c>
      <c r="C1174" s="170" t="s">
        <v>15894</v>
      </c>
      <c r="D1174" s="213"/>
      <c r="E1174" s="166" t="s">
        <v>1063</v>
      </c>
      <c r="F1174" s="166" t="s">
        <v>15893</v>
      </c>
      <c r="G1174" s="166" t="s">
        <v>12764</v>
      </c>
      <c r="H1174" s="167">
        <v>0</v>
      </c>
      <c r="I1174" s="168" t="s">
        <v>15895</v>
      </c>
      <c r="J1174" s="168" t="s">
        <v>12398</v>
      </c>
      <c r="K1174" s="207"/>
      <c r="L1174" s="207"/>
      <c r="M1174" s="207"/>
      <c r="N1174" s="207"/>
      <c r="O1174" s="207"/>
      <c r="P1174" s="169"/>
      <c r="Q1174" s="208"/>
      <c r="R1174" s="166" t="s">
        <v>15894</v>
      </c>
      <c r="S1174" s="165" t="s">
        <v>12107</v>
      </c>
      <c r="T1174" s="165" t="s">
        <v>5882</v>
      </c>
      <c r="U1174" s="185"/>
      <c r="V1174" s="209">
        <v>507</v>
      </c>
      <c r="X1174" s="210">
        <v>0</v>
      </c>
      <c r="AB1174" s="211" t="s">
        <v>16028</v>
      </c>
    </row>
    <row r="1175" spans="1:28" s="210" customFormat="1" ht="54">
      <c r="A1175" s="293" t="s">
        <v>750</v>
      </c>
      <c r="B1175" s="166" t="s">
        <v>1088</v>
      </c>
      <c r="C1175" s="170" t="s">
        <v>13288</v>
      </c>
      <c r="D1175" s="213"/>
      <c r="E1175" s="166" t="s">
        <v>1063</v>
      </c>
      <c r="F1175" s="166" t="s">
        <v>750</v>
      </c>
      <c r="G1175" s="166" t="s">
        <v>12764</v>
      </c>
      <c r="H1175" s="167">
        <v>0</v>
      </c>
      <c r="I1175" s="168" t="s">
        <v>1710</v>
      </c>
      <c r="J1175" s="168" t="s">
        <v>12398</v>
      </c>
      <c r="K1175" s="207"/>
      <c r="L1175" s="207"/>
      <c r="M1175" s="207"/>
      <c r="N1175" s="207"/>
      <c r="O1175" s="207"/>
      <c r="P1175" s="169"/>
      <c r="Q1175" s="208"/>
      <c r="R1175" s="166" t="s">
        <v>13288</v>
      </c>
      <c r="S1175" s="165" t="s">
        <v>12107</v>
      </c>
      <c r="T1175" s="165" t="s">
        <v>5882</v>
      </c>
      <c r="U1175" s="185"/>
      <c r="V1175" s="209">
        <v>533</v>
      </c>
      <c r="X1175" s="210">
        <v>0</v>
      </c>
      <c r="AB1175" s="211" t="s">
        <v>15965</v>
      </c>
    </row>
    <row r="1176" spans="1:28" s="210" customFormat="1" ht="54">
      <c r="A1176" s="293" t="s">
        <v>767</v>
      </c>
      <c r="B1176" s="166" t="s">
        <v>1088</v>
      </c>
      <c r="C1176" s="170" t="s">
        <v>13289</v>
      </c>
      <c r="D1176" s="213"/>
      <c r="E1176" s="166" t="s">
        <v>1063</v>
      </c>
      <c r="F1176" s="166" t="s">
        <v>767</v>
      </c>
      <c r="G1176" s="166" t="s">
        <v>12764</v>
      </c>
      <c r="H1176" s="167">
        <v>0</v>
      </c>
      <c r="I1176" s="168" t="s">
        <v>1708</v>
      </c>
      <c r="J1176" s="168" t="s">
        <v>5897</v>
      </c>
      <c r="K1176" s="207"/>
      <c r="L1176" s="207"/>
      <c r="M1176" s="207"/>
      <c r="N1176" s="207"/>
      <c r="O1176" s="207"/>
      <c r="P1176" s="169"/>
      <c r="Q1176" s="208"/>
      <c r="R1176" s="166" t="s">
        <v>13289</v>
      </c>
      <c r="S1176" s="165" t="s">
        <v>12107</v>
      </c>
      <c r="T1176" s="165" t="s">
        <v>5896</v>
      </c>
      <c r="U1176" s="185"/>
      <c r="V1176" s="209">
        <v>532</v>
      </c>
      <c r="X1176" s="210">
        <v>0</v>
      </c>
      <c r="AB1176" s="211" t="s">
        <v>15966</v>
      </c>
    </row>
    <row r="1177" spans="1:28" s="210" customFormat="1" ht="81">
      <c r="A1177" s="293" t="s">
        <v>15890</v>
      </c>
      <c r="B1177" s="166" t="s">
        <v>1088</v>
      </c>
      <c r="C1177" s="170" t="s">
        <v>15891</v>
      </c>
      <c r="D1177" s="213"/>
      <c r="E1177" s="166" t="s">
        <v>1073</v>
      </c>
      <c r="F1177" s="166" t="s">
        <v>15890</v>
      </c>
      <c r="G1177" s="166" t="s">
        <v>12764</v>
      </c>
      <c r="H1177" s="167">
        <v>0</v>
      </c>
      <c r="I1177" s="168" t="s">
        <v>15892</v>
      </c>
      <c r="J1177" s="168" t="s">
        <v>8321</v>
      </c>
      <c r="K1177" s="207"/>
      <c r="L1177" s="207"/>
      <c r="M1177" s="207"/>
      <c r="N1177" s="207"/>
      <c r="O1177" s="207"/>
      <c r="P1177" s="169"/>
      <c r="Q1177" s="208"/>
      <c r="R1177" s="166" t="s">
        <v>15891</v>
      </c>
      <c r="S1177" s="165" t="s">
        <v>12164</v>
      </c>
      <c r="T1177" s="165" t="s">
        <v>8320</v>
      </c>
      <c r="U1177" s="185"/>
      <c r="V1177" s="209">
        <v>474</v>
      </c>
      <c r="X1177" s="210">
        <v>0</v>
      </c>
      <c r="AB1177" s="211" t="s">
        <v>15972</v>
      </c>
    </row>
    <row r="1178" spans="1:28" s="210" customFormat="1" ht="27">
      <c r="A1178" s="293" t="s">
        <v>753</v>
      </c>
      <c r="B1178" s="166" t="s">
        <v>1088</v>
      </c>
      <c r="C1178" s="170" t="s">
        <v>989</v>
      </c>
      <c r="D1178" s="213"/>
      <c r="E1178" s="166" t="s">
        <v>848</v>
      </c>
      <c r="F1178" s="166" t="s">
        <v>753</v>
      </c>
      <c r="G1178" s="166" t="s">
        <v>12764</v>
      </c>
      <c r="H1178" s="167">
        <v>0</v>
      </c>
      <c r="I1178" s="168" t="s">
        <v>1711</v>
      </c>
      <c r="J1178" s="168" t="s">
        <v>1712</v>
      </c>
      <c r="K1178" s="207"/>
      <c r="L1178" s="207"/>
      <c r="M1178" s="207"/>
      <c r="N1178" s="207"/>
      <c r="O1178" s="207"/>
      <c r="P1178" s="169"/>
      <c r="Q1178" s="208"/>
      <c r="R1178" s="166" t="s">
        <v>989</v>
      </c>
      <c r="S1178" s="165" t="s">
        <v>12223</v>
      </c>
      <c r="T1178" s="165" t="s">
        <v>10711</v>
      </c>
      <c r="U1178" s="185"/>
      <c r="V1178" s="209">
        <v>547</v>
      </c>
      <c r="X1178" s="210">
        <v>0</v>
      </c>
      <c r="AB1178" s="211" t="s">
        <v>15977</v>
      </c>
    </row>
    <row r="1179" spans="1:28" s="210" customFormat="1" ht="81">
      <c r="A1179" s="293" t="s">
        <v>754</v>
      </c>
      <c r="B1179" s="166" t="s">
        <v>1088</v>
      </c>
      <c r="C1179" s="170" t="s">
        <v>2422</v>
      </c>
      <c r="D1179" s="213"/>
      <c r="E1179" s="166" t="s">
        <v>1054</v>
      </c>
      <c r="F1179" s="166" t="s">
        <v>754</v>
      </c>
      <c r="G1179" s="166" t="s">
        <v>12764</v>
      </c>
      <c r="H1179" s="167">
        <v>0</v>
      </c>
      <c r="I1179" s="168" t="s">
        <v>1685</v>
      </c>
      <c r="J1179" s="168" t="s">
        <v>1689</v>
      </c>
      <c r="K1179" s="207"/>
      <c r="L1179" s="207"/>
      <c r="M1179" s="207"/>
      <c r="N1179" s="207"/>
      <c r="O1179" s="207"/>
      <c r="P1179" s="169"/>
      <c r="Q1179" s="208"/>
      <c r="R1179" s="166" t="s">
        <v>2422</v>
      </c>
      <c r="S1179" s="165" t="s">
        <v>12037</v>
      </c>
      <c r="T1179" s="165" t="s">
        <v>3337</v>
      </c>
      <c r="U1179" s="185"/>
      <c r="V1179" s="209">
        <v>556</v>
      </c>
      <c r="X1179" s="210">
        <v>0</v>
      </c>
      <c r="AB1179" s="211" t="s">
        <v>15992</v>
      </c>
    </row>
    <row r="1180" spans="1:28" s="210" customFormat="1" ht="54">
      <c r="A1180" s="293" t="s">
        <v>15901</v>
      </c>
      <c r="B1180" s="166" t="s">
        <v>1088</v>
      </c>
      <c r="C1180" s="170" t="s">
        <v>15902</v>
      </c>
      <c r="D1180" s="213"/>
      <c r="E1180" s="166" t="s">
        <v>1063</v>
      </c>
      <c r="F1180" s="166" t="s">
        <v>15901</v>
      </c>
      <c r="G1180" s="166" t="s">
        <v>12764</v>
      </c>
      <c r="H1180" s="167">
        <v>0</v>
      </c>
      <c r="I1180" s="168" t="s">
        <v>1686</v>
      </c>
      <c r="J1180" s="168" t="s">
        <v>12398</v>
      </c>
      <c r="K1180" s="207"/>
      <c r="L1180" s="207"/>
      <c r="M1180" s="207"/>
      <c r="N1180" s="207"/>
      <c r="O1180" s="207"/>
      <c r="P1180" s="169"/>
      <c r="Q1180" s="208"/>
      <c r="R1180" s="166" t="s">
        <v>15902</v>
      </c>
      <c r="S1180" s="165" t="s">
        <v>12107</v>
      </c>
      <c r="T1180" s="165" t="s">
        <v>5882</v>
      </c>
      <c r="U1180" s="185"/>
      <c r="V1180" s="209">
        <v>526</v>
      </c>
      <c r="X1180" s="210">
        <v>0</v>
      </c>
      <c r="AB1180" s="211" t="s">
        <v>15976</v>
      </c>
    </row>
    <row r="1181" spans="1:28" s="210" customFormat="1" ht="67.5">
      <c r="A1181" s="293" t="s">
        <v>1356</v>
      </c>
      <c r="B1181" s="166" t="s">
        <v>1088</v>
      </c>
      <c r="C1181" s="170" t="s">
        <v>1355</v>
      </c>
      <c r="D1181" s="213"/>
      <c r="E1181" s="166" t="s">
        <v>1063</v>
      </c>
      <c r="F1181" s="166" t="s">
        <v>1356</v>
      </c>
      <c r="G1181" s="166" t="s">
        <v>12764</v>
      </c>
      <c r="H1181" s="167">
        <v>0</v>
      </c>
      <c r="I1181" s="168" t="s">
        <v>1686</v>
      </c>
      <c r="J1181" s="168" t="s">
        <v>12398</v>
      </c>
      <c r="K1181" s="207"/>
      <c r="L1181" s="207"/>
      <c r="M1181" s="207"/>
      <c r="N1181" s="207"/>
      <c r="O1181" s="207"/>
      <c r="P1181" s="169"/>
      <c r="Q1181" s="208"/>
      <c r="R1181" s="166" t="s">
        <v>1355</v>
      </c>
      <c r="S1181" s="165" t="s">
        <v>12107</v>
      </c>
      <c r="T1181" s="165" t="s">
        <v>5882</v>
      </c>
      <c r="U1181" s="185"/>
      <c r="V1181" s="209">
        <v>505</v>
      </c>
      <c r="X1181" s="210">
        <v>0</v>
      </c>
      <c r="AB1181" s="211" t="s">
        <v>15975</v>
      </c>
    </row>
    <row r="1182" spans="1:28" s="210" customFormat="1" ht="54">
      <c r="A1182" s="293" t="s">
        <v>15905</v>
      </c>
      <c r="B1182" s="166" t="s">
        <v>1088</v>
      </c>
      <c r="C1182" s="170" t="s">
        <v>15906</v>
      </c>
      <c r="D1182" s="213"/>
      <c r="E1182" s="166" t="s">
        <v>1063</v>
      </c>
      <c r="F1182" s="166" t="s">
        <v>15905</v>
      </c>
      <c r="G1182" s="166" t="s">
        <v>12764</v>
      </c>
      <c r="H1182" s="167">
        <v>0</v>
      </c>
      <c r="I1182" s="168" t="s">
        <v>15907</v>
      </c>
      <c r="J1182" s="168" t="s">
        <v>12398</v>
      </c>
      <c r="K1182" s="207"/>
      <c r="L1182" s="207"/>
      <c r="M1182" s="207"/>
      <c r="N1182" s="207"/>
      <c r="O1182" s="207"/>
      <c r="P1182" s="169"/>
      <c r="Q1182" s="208"/>
      <c r="R1182" s="166" t="s">
        <v>15906</v>
      </c>
      <c r="S1182" s="165" t="s">
        <v>12107</v>
      </c>
      <c r="T1182" s="165" t="s">
        <v>5882</v>
      </c>
      <c r="U1182" s="185"/>
      <c r="V1182" s="209">
        <v>516</v>
      </c>
      <c r="X1182" s="210">
        <v>0</v>
      </c>
      <c r="AB1182" s="211" t="s">
        <v>15983</v>
      </c>
    </row>
    <row r="1183" spans="1:28" s="210" customFormat="1" ht="54">
      <c r="A1183" s="293" t="s">
        <v>1728</v>
      </c>
      <c r="B1183" s="166" t="s">
        <v>1088</v>
      </c>
      <c r="C1183" s="170" t="s">
        <v>12472</v>
      </c>
      <c r="D1183" s="213"/>
      <c r="E1183" s="166" t="s">
        <v>1053</v>
      </c>
      <c r="F1183" s="166" t="s">
        <v>1728</v>
      </c>
      <c r="G1183" s="166" t="s">
        <v>12764</v>
      </c>
      <c r="H1183" s="167">
        <v>0</v>
      </c>
      <c r="I1183" s="168" t="s">
        <v>1729</v>
      </c>
      <c r="J1183" s="168" t="s">
        <v>3031</v>
      </c>
      <c r="K1183" s="207"/>
      <c r="L1183" s="207"/>
      <c r="M1183" s="207"/>
      <c r="N1183" s="207"/>
      <c r="O1183" s="207"/>
      <c r="P1183" s="169"/>
      <c r="Q1183" s="208"/>
      <c r="R1183" s="166" t="s">
        <v>14898</v>
      </c>
      <c r="S1183" s="165" t="s">
        <v>12026</v>
      </c>
      <c r="T1183" s="165" t="s">
        <v>3030</v>
      </c>
      <c r="U1183" s="185"/>
      <c r="V1183" s="209">
        <v>480</v>
      </c>
      <c r="X1183" s="210">
        <v>0</v>
      </c>
      <c r="AB1183" s="211" t="s">
        <v>15973</v>
      </c>
    </row>
    <row r="1184" spans="1:28" s="210" customFormat="1" ht="54">
      <c r="A1184" s="293" t="s">
        <v>748</v>
      </c>
      <c r="B1184" s="166" t="s">
        <v>1088</v>
      </c>
      <c r="C1184" s="170" t="s">
        <v>13290</v>
      </c>
      <c r="D1184" s="213"/>
      <c r="E1184" s="166" t="s">
        <v>2321</v>
      </c>
      <c r="F1184" s="166" t="s">
        <v>748</v>
      </c>
      <c r="G1184" s="166" t="s">
        <v>12764</v>
      </c>
      <c r="H1184" s="167">
        <v>0</v>
      </c>
      <c r="I1184" s="168" t="s">
        <v>1688</v>
      </c>
      <c r="J1184" s="168" t="s">
        <v>1688</v>
      </c>
      <c r="K1184" s="207"/>
      <c r="L1184" s="207"/>
      <c r="M1184" s="207"/>
      <c r="N1184" s="207"/>
      <c r="O1184" s="207"/>
      <c r="P1184" s="169"/>
      <c r="Q1184" s="208"/>
      <c r="R1184" s="166" t="s">
        <v>13290</v>
      </c>
      <c r="S1184" s="165" t="s">
        <v>12035</v>
      </c>
      <c r="T1184" s="165" t="s">
        <v>3289</v>
      </c>
      <c r="U1184" s="185"/>
      <c r="V1184" s="209">
        <v>499</v>
      </c>
      <c r="X1184" s="210">
        <v>0</v>
      </c>
      <c r="AB1184" s="211" t="s">
        <v>15959</v>
      </c>
    </row>
    <row r="1185" spans="1:28" s="210" customFormat="1" ht="40.5">
      <c r="A1185" s="293" t="s">
        <v>736</v>
      </c>
      <c r="B1185" s="166" t="s">
        <v>1088</v>
      </c>
      <c r="C1185" s="170" t="s">
        <v>803</v>
      </c>
      <c r="D1185" s="213"/>
      <c r="E1185" s="166" t="s">
        <v>2321</v>
      </c>
      <c r="F1185" s="166" t="s">
        <v>736</v>
      </c>
      <c r="G1185" s="166" t="s">
        <v>12764</v>
      </c>
      <c r="H1185" s="167">
        <v>0</v>
      </c>
      <c r="I1185" s="168" t="s">
        <v>1688</v>
      </c>
      <c r="J1185" s="168" t="s">
        <v>1688</v>
      </c>
      <c r="K1185" s="207"/>
      <c r="L1185" s="207"/>
      <c r="M1185" s="207"/>
      <c r="N1185" s="207"/>
      <c r="O1185" s="207"/>
      <c r="P1185" s="169"/>
      <c r="Q1185" s="208"/>
      <c r="R1185" s="166" t="s">
        <v>803</v>
      </c>
      <c r="S1185" s="165" t="s">
        <v>12035</v>
      </c>
      <c r="T1185" s="165" t="s">
        <v>3289</v>
      </c>
      <c r="U1185" s="185"/>
      <c r="V1185" s="209">
        <v>433</v>
      </c>
      <c r="X1185" s="210">
        <v>0</v>
      </c>
      <c r="AB1185" s="211" t="s">
        <v>15969</v>
      </c>
    </row>
    <row r="1186" spans="1:28" s="210" customFormat="1" ht="27">
      <c r="A1186" s="165" t="s">
        <v>738</v>
      </c>
      <c r="B1186" s="166" t="s">
        <v>1088</v>
      </c>
      <c r="C1186" s="170" t="s">
        <v>778</v>
      </c>
      <c r="D1186" s="213"/>
      <c r="E1186" s="166" t="s">
        <v>842</v>
      </c>
      <c r="F1186" s="166" t="s">
        <v>738</v>
      </c>
      <c r="G1186" s="166" t="s">
        <v>12764</v>
      </c>
      <c r="H1186" s="167">
        <v>0</v>
      </c>
      <c r="I1186" s="168" t="s">
        <v>1690</v>
      </c>
      <c r="J1186" s="168" t="s">
        <v>9079</v>
      </c>
      <c r="K1186" s="207"/>
      <c r="L1186" s="207"/>
      <c r="M1186" s="207"/>
      <c r="N1186" s="207"/>
      <c r="O1186" s="207"/>
      <c r="P1186" s="169"/>
      <c r="Q1186" s="208"/>
      <c r="R1186" s="166" t="s">
        <v>778</v>
      </c>
      <c r="S1186" s="165" t="s">
        <v>12184</v>
      </c>
      <c r="T1186" s="165" t="s">
        <v>13070</v>
      </c>
      <c r="U1186" s="185"/>
      <c r="V1186" s="209">
        <v>442</v>
      </c>
      <c r="X1186" s="210">
        <v>0</v>
      </c>
      <c r="AB1186" s="211" t="s">
        <v>15970</v>
      </c>
    </row>
    <row r="1187" spans="1:28" s="210" customFormat="1" ht="81">
      <c r="A1187" s="165" t="s">
        <v>753</v>
      </c>
      <c r="B1187" s="166" t="s">
        <v>1088</v>
      </c>
      <c r="C1187" s="170" t="s">
        <v>1713</v>
      </c>
      <c r="D1187" s="213"/>
      <c r="E1187" s="166" t="s">
        <v>848</v>
      </c>
      <c r="F1187" s="166" t="s">
        <v>753</v>
      </c>
      <c r="G1187" s="166" t="s">
        <v>12764</v>
      </c>
      <c r="H1187" s="167">
        <v>0</v>
      </c>
      <c r="I1187" s="168" t="s">
        <v>1711</v>
      </c>
      <c r="J1187" s="168" t="s">
        <v>1712</v>
      </c>
      <c r="K1187" s="207"/>
      <c r="L1187" s="207"/>
      <c r="M1187" s="207"/>
      <c r="N1187" s="207"/>
      <c r="O1187" s="207"/>
      <c r="P1187" s="169"/>
      <c r="Q1187" s="208"/>
      <c r="R1187" s="166" t="s">
        <v>989</v>
      </c>
      <c r="S1187" s="165" t="s">
        <v>12223</v>
      </c>
      <c r="T1187" s="165" t="s">
        <v>10711</v>
      </c>
      <c r="U1187" s="185"/>
      <c r="V1187" s="209">
        <v>546</v>
      </c>
      <c r="X1187" s="210">
        <v>0</v>
      </c>
      <c r="AB1187" s="211" t="s">
        <v>16011</v>
      </c>
    </row>
    <row r="1188" spans="1:28" s="210" customFormat="1" ht="67.5">
      <c r="A1188" s="165" t="s">
        <v>742</v>
      </c>
      <c r="B1188" s="166" t="s">
        <v>1088</v>
      </c>
      <c r="C1188" s="170" t="s">
        <v>2134</v>
      </c>
      <c r="D1188" s="213"/>
      <c r="E1188" s="166" t="s">
        <v>1058</v>
      </c>
      <c r="F1188" s="166" t="s">
        <v>742</v>
      </c>
      <c r="G1188" s="166" t="s">
        <v>12764</v>
      </c>
      <c r="H1188" s="167">
        <v>0</v>
      </c>
      <c r="I1188" s="168" t="s">
        <v>1694</v>
      </c>
      <c r="J1188" s="168" t="s">
        <v>13101</v>
      </c>
      <c r="K1188" s="207"/>
      <c r="L1188" s="207"/>
      <c r="M1188" s="207"/>
      <c r="N1188" s="207"/>
      <c r="O1188" s="207"/>
      <c r="P1188" s="169"/>
      <c r="Q1188" s="208"/>
      <c r="R1188" s="166" t="s">
        <v>1281</v>
      </c>
      <c r="S1188" s="165" t="s">
        <v>12054</v>
      </c>
      <c r="T1188" s="165" t="s">
        <v>13002</v>
      </c>
      <c r="U1188" s="185"/>
      <c r="V1188" s="209">
        <v>415</v>
      </c>
      <c r="X1188" s="210">
        <v>0</v>
      </c>
      <c r="AB1188" s="211" t="s">
        <v>16495</v>
      </c>
    </row>
    <row r="1189" spans="1:28" s="210" customFormat="1" ht="40.5">
      <c r="A1189" s="165" t="s">
        <v>13348</v>
      </c>
      <c r="B1189" s="166" t="s">
        <v>1088</v>
      </c>
      <c r="C1189" s="170" t="s">
        <v>13334</v>
      </c>
      <c r="D1189" s="213"/>
      <c r="E1189" s="166" t="s">
        <v>12638</v>
      </c>
      <c r="F1189" s="166" t="s">
        <v>13348</v>
      </c>
      <c r="G1189" s="166" t="s">
        <v>12764</v>
      </c>
      <c r="H1189" s="167">
        <v>0</v>
      </c>
      <c r="I1189" s="168" t="s">
        <v>13359</v>
      </c>
      <c r="J1189" s="168" t="s">
        <v>9642</v>
      </c>
      <c r="K1189" s="207"/>
      <c r="L1189" s="207"/>
      <c r="M1189" s="207"/>
      <c r="N1189" s="207"/>
      <c r="O1189" s="207"/>
      <c r="P1189" s="169"/>
      <c r="Q1189" s="208"/>
      <c r="R1189" s="166" t="s">
        <v>13334</v>
      </c>
      <c r="S1189" s="165" t="s">
        <v>12197</v>
      </c>
      <c r="T1189" s="165" t="s">
        <v>9639</v>
      </c>
      <c r="U1189" s="185"/>
      <c r="V1189" s="209">
        <v>471</v>
      </c>
      <c r="X1189" s="210">
        <v>0</v>
      </c>
      <c r="AB1189" s="211" t="s">
        <v>16021</v>
      </c>
    </row>
    <row r="1190" spans="1:28" s="210" customFormat="1" ht="40.5">
      <c r="A1190" s="165" t="s">
        <v>1728</v>
      </c>
      <c r="B1190" s="166" t="s">
        <v>1088</v>
      </c>
      <c r="C1190" s="170" t="s">
        <v>14898</v>
      </c>
      <c r="D1190" s="213"/>
      <c r="E1190" s="166" t="s">
        <v>1053</v>
      </c>
      <c r="F1190" s="166" t="s">
        <v>1728</v>
      </c>
      <c r="G1190" s="166" t="s">
        <v>12764</v>
      </c>
      <c r="H1190" s="167">
        <v>0</v>
      </c>
      <c r="I1190" s="168" t="s">
        <v>1729</v>
      </c>
      <c r="J1190" s="168" t="s">
        <v>3031</v>
      </c>
      <c r="K1190" s="207"/>
      <c r="L1190" s="207"/>
      <c r="M1190" s="207"/>
      <c r="N1190" s="207"/>
      <c r="O1190" s="207"/>
      <c r="P1190" s="169"/>
      <c r="Q1190" s="208"/>
      <c r="R1190" s="166" t="s">
        <v>14898</v>
      </c>
      <c r="S1190" s="165" t="s">
        <v>12026</v>
      </c>
      <c r="T1190" s="165" t="s">
        <v>3030</v>
      </c>
      <c r="U1190" s="185"/>
      <c r="V1190" s="209">
        <v>405</v>
      </c>
      <c r="X1190" s="210">
        <v>0</v>
      </c>
      <c r="AB1190" s="211" t="s">
        <v>16015</v>
      </c>
    </row>
    <row r="1191" spans="1:28" s="210" customFormat="1" ht="27">
      <c r="A1191" s="165" t="s">
        <v>744</v>
      </c>
      <c r="B1191" s="166" t="s">
        <v>1088</v>
      </c>
      <c r="C1191" s="170" t="s">
        <v>992</v>
      </c>
      <c r="D1191" s="213"/>
      <c r="E1191" s="166" t="s">
        <v>840</v>
      </c>
      <c r="F1191" s="166" t="s">
        <v>744</v>
      </c>
      <c r="G1191" s="166" t="s">
        <v>12764</v>
      </c>
      <c r="H1191" s="167">
        <v>0</v>
      </c>
      <c r="I1191" s="168" t="s">
        <v>1702</v>
      </c>
      <c r="J1191" s="168" t="s">
        <v>8699</v>
      </c>
      <c r="K1191" s="207"/>
      <c r="L1191" s="207"/>
      <c r="M1191" s="207"/>
      <c r="N1191" s="207"/>
      <c r="O1191" s="207"/>
      <c r="P1191" s="169"/>
      <c r="Q1191" s="208"/>
      <c r="R1191" s="166" t="s">
        <v>992</v>
      </c>
      <c r="S1191" s="165" t="s">
        <v>12179</v>
      </c>
      <c r="T1191" s="165" t="s">
        <v>8698</v>
      </c>
      <c r="U1191" s="185"/>
      <c r="V1191" s="209">
        <v>487</v>
      </c>
      <c r="X1191" s="210">
        <v>0</v>
      </c>
      <c r="AB1191" s="211" t="s">
        <v>15974</v>
      </c>
    </row>
    <row r="1192" spans="1:28" s="210" customFormat="1" ht="40.5">
      <c r="A1192" s="165" t="s">
        <v>13348</v>
      </c>
      <c r="B1192" s="166" t="s">
        <v>1088</v>
      </c>
      <c r="C1192" s="170" t="s">
        <v>13334</v>
      </c>
      <c r="D1192" s="213"/>
      <c r="E1192" s="166" t="s">
        <v>12638</v>
      </c>
      <c r="F1192" s="166" t="s">
        <v>13348</v>
      </c>
      <c r="G1192" s="166" t="s">
        <v>12764</v>
      </c>
      <c r="H1192" s="167">
        <v>0</v>
      </c>
      <c r="I1192" s="168" t="s">
        <v>13359</v>
      </c>
      <c r="J1192" s="168" t="s">
        <v>9642</v>
      </c>
      <c r="K1192" s="207"/>
      <c r="L1192" s="207"/>
      <c r="M1192" s="207"/>
      <c r="N1192" s="207"/>
      <c r="O1192" s="207"/>
      <c r="P1192" s="169"/>
      <c r="Q1192" s="208"/>
      <c r="R1192" s="166" t="s">
        <v>13334</v>
      </c>
      <c r="S1192" s="165" t="s">
        <v>12197</v>
      </c>
      <c r="T1192" s="165" t="s">
        <v>9639</v>
      </c>
      <c r="U1192" s="185"/>
      <c r="V1192" s="209">
        <v>471</v>
      </c>
      <c r="X1192" s="210">
        <v>0</v>
      </c>
      <c r="AB1192" s="211" t="s">
        <v>16021</v>
      </c>
    </row>
    <row r="1193" spans="1:28" s="210" customFormat="1" ht="67.5">
      <c r="A1193" s="165" t="s">
        <v>15896</v>
      </c>
      <c r="B1193" s="166" t="s">
        <v>1088</v>
      </c>
      <c r="C1193" s="170" t="s">
        <v>15897</v>
      </c>
      <c r="D1193" s="213"/>
      <c r="E1193" s="166" t="s">
        <v>1063</v>
      </c>
      <c r="F1193" s="166" t="s">
        <v>15896</v>
      </c>
      <c r="G1193" s="166" t="s">
        <v>12764</v>
      </c>
      <c r="H1193" s="167">
        <v>0</v>
      </c>
      <c r="I1193" s="168" t="s">
        <v>15898</v>
      </c>
      <c r="J1193" s="168" t="s">
        <v>12398</v>
      </c>
      <c r="K1193" s="207"/>
      <c r="L1193" s="207"/>
      <c r="M1193" s="207"/>
      <c r="N1193" s="207"/>
      <c r="O1193" s="207"/>
      <c r="P1193" s="169"/>
      <c r="Q1193" s="208"/>
      <c r="R1193" s="166" t="s">
        <v>15897</v>
      </c>
      <c r="S1193" s="165" t="s">
        <v>12107</v>
      </c>
      <c r="T1193" s="165" t="s">
        <v>5882</v>
      </c>
      <c r="U1193" s="185"/>
      <c r="V1193" s="209">
        <v>511</v>
      </c>
      <c r="X1193" s="210">
        <v>0</v>
      </c>
      <c r="AB1193" s="211" t="s">
        <v>16424</v>
      </c>
    </row>
    <row r="1194" spans="1:28" s="210" customFormat="1" ht="40.5">
      <c r="A1194" s="165" t="s">
        <v>15899</v>
      </c>
      <c r="B1194" s="166" t="s">
        <v>1088</v>
      </c>
      <c r="C1194" s="170" t="s">
        <v>15900</v>
      </c>
      <c r="D1194" s="213"/>
      <c r="E1194" s="166" t="s">
        <v>1063</v>
      </c>
      <c r="F1194" s="166" t="s">
        <v>15899</v>
      </c>
      <c r="G1194" s="166" t="s">
        <v>12764</v>
      </c>
      <c r="H1194" s="167">
        <v>0</v>
      </c>
      <c r="I1194" s="168" t="s">
        <v>14554</v>
      </c>
      <c r="J1194" s="168" t="s">
        <v>12398</v>
      </c>
      <c r="K1194" s="207"/>
      <c r="L1194" s="207"/>
      <c r="M1194" s="207"/>
      <c r="N1194" s="207"/>
      <c r="O1194" s="207"/>
      <c r="P1194" s="169"/>
      <c r="Q1194" s="208"/>
      <c r="R1194" s="166" t="s">
        <v>15900</v>
      </c>
      <c r="S1194" s="165" t="s">
        <v>12107</v>
      </c>
      <c r="T1194" s="165" t="s">
        <v>5882</v>
      </c>
      <c r="U1194" s="185"/>
      <c r="V1194" s="209">
        <v>512</v>
      </c>
      <c r="X1194" s="210">
        <v>0</v>
      </c>
      <c r="AB1194" s="211" t="s">
        <v>16029</v>
      </c>
    </row>
    <row r="1195" spans="1:28" s="210" customFormat="1" ht="54">
      <c r="A1195" s="165" t="s">
        <v>15253</v>
      </c>
      <c r="B1195" s="166" t="s">
        <v>1088</v>
      </c>
      <c r="C1195" s="170" t="s">
        <v>15252</v>
      </c>
      <c r="D1195" s="213"/>
      <c r="E1195" s="166" t="s">
        <v>1063</v>
      </c>
      <c r="F1195" s="166" t="s">
        <v>15253</v>
      </c>
      <c r="G1195" s="166" t="s">
        <v>12764</v>
      </c>
      <c r="H1195" s="167">
        <v>0</v>
      </c>
      <c r="I1195" s="168" t="s">
        <v>14554</v>
      </c>
      <c r="J1195" s="168" t="s">
        <v>12398</v>
      </c>
      <c r="K1195" s="207"/>
      <c r="L1195" s="207"/>
      <c r="M1195" s="207"/>
      <c r="N1195" s="207"/>
      <c r="O1195" s="207"/>
      <c r="P1195" s="169"/>
      <c r="Q1195" s="208"/>
      <c r="R1195" s="166" t="s">
        <v>15252</v>
      </c>
      <c r="S1195" s="165" t="s">
        <v>12107</v>
      </c>
      <c r="T1195" s="165" t="s">
        <v>5882</v>
      </c>
      <c r="U1195" s="185"/>
      <c r="V1195" s="209">
        <v>522</v>
      </c>
      <c r="X1195" s="210">
        <v>0</v>
      </c>
      <c r="AB1195" s="211" t="s">
        <v>15981</v>
      </c>
    </row>
    <row r="1196" spans="1:28" s="210" customFormat="1" ht="94.5">
      <c r="A1196" s="165" t="s">
        <v>756</v>
      </c>
      <c r="B1196" s="166" t="s">
        <v>1088</v>
      </c>
      <c r="C1196" s="170" t="s">
        <v>14867</v>
      </c>
      <c r="D1196" s="213"/>
      <c r="E1196" s="166" t="s">
        <v>1058</v>
      </c>
      <c r="F1196" s="166" t="s">
        <v>756</v>
      </c>
      <c r="G1196" s="166" t="s">
        <v>12764</v>
      </c>
      <c r="H1196" s="167">
        <v>0</v>
      </c>
      <c r="I1196" s="168" t="s">
        <v>2336</v>
      </c>
      <c r="J1196" s="168" t="s">
        <v>13126</v>
      </c>
      <c r="K1196" s="207"/>
      <c r="L1196" s="207"/>
      <c r="M1196" s="207"/>
      <c r="N1196" s="207"/>
      <c r="O1196" s="207"/>
      <c r="P1196" s="169"/>
      <c r="Q1196" s="208"/>
      <c r="R1196" s="166" t="s">
        <v>14867</v>
      </c>
      <c r="S1196" s="165" t="s">
        <v>12054</v>
      </c>
      <c r="T1196" s="165" t="s">
        <v>13027</v>
      </c>
      <c r="U1196" s="185"/>
      <c r="V1196" s="209">
        <v>550</v>
      </c>
      <c r="X1196" s="210">
        <v>0</v>
      </c>
      <c r="AB1196" s="211" t="s">
        <v>16017</v>
      </c>
    </row>
    <row r="1197" spans="1:28" s="210" customFormat="1" ht="67.5">
      <c r="A1197" s="165" t="s">
        <v>15903</v>
      </c>
      <c r="B1197" s="166" t="s">
        <v>1088</v>
      </c>
      <c r="C1197" s="170" t="s">
        <v>15904</v>
      </c>
      <c r="D1197" s="213"/>
      <c r="E1197" s="166" t="s">
        <v>1063</v>
      </c>
      <c r="F1197" s="166" t="s">
        <v>15903</v>
      </c>
      <c r="G1197" s="166" t="s">
        <v>12764</v>
      </c>
      <c r="H1197" s="167">
        <v>0</v>
      </c>
      <c r="I1197" s="168" t="s">
        <v>15898</v>
      </c>
      <c r="J1197" s="168" t="s">
        <v>12398</v>
      </c>
      <c r="K1197" s="207"/>
      <c r="L1197" s="207"/>
      <c r="M1197" s="207"/>
      <c r="N1197" s="207"/>
      <c r="O1197" s="207"/>
      <c r="P1197" s="169"/>
      <c r="Q1197" s="208"/>
      <c r="R1197" s="166" t="s">
        <v>15904</v>
      </c>
      <c r="S1197" s="165" t="s">
        <v>12107</v>
      </c>
      <c r="T1197" s="165" t="s">
        <v>5882</v>
      </c>
      <c r="U1197" s="185"/>
      <c r="V1197" s="209">
        <v>529</v>
      </c>
      <c r="X1197" s="210">
        <v>0</v>
      </c>
      <c r="AB1197" s="211" t="s">
        <v>16043</v>
      </c>
    </row>
    <row r="1198" spans="1:28" s="210" customFormat="1" ht="54">
      <c r="A1198" s="165" t="s">
        <v>15908</v>
      </c>
      <c r="B1198" s="166" t="s">
        <v>1088</v>
      </c>
      <c r="C1198" s="170" t="s">
        <v>15909</v>
      </c>
      <c r="D1198" s="213"/>
      <c r="E1198" s="166" t="s">
        <v>1063</v>
      </c>
      <c r="F1198" s="166" t="s">
        <v>15908</v>
      </c>
      <c r="G1198" s="166" t="s">
        <v>12764</v>
      </c>
      <c r="H1198" s="167">
        <v>0</v>
      </c>
      <c r="I1198" s="168" t="s">
        <v>14557</v>
      </c>
      <c r="J1198" s="168" t="s">
        <v>12398</v>
      </c>
      <c r="K1198" s="207"/>
      <c r="L1198" s="207"/>
      <c r="M1198" s="207"/>
      <c r="N1198" s="207"/>
      <c r="O1198" s="207"/>
      <c r="P1198" s="169"/>
      <c r="Q1198" s="208"/>
      <c r="R1198" s="166" t="s">
        <v>15909</v>
      </c>
      <c r="S1198" s="165" t="s">
        <v>12107</v>
      </c>
      <c r="T1198" s="165" t="s">
        <v>5882</v>
      </c>
      <c r="U1198" s="185"/>
      <c r="V1198" s="209">
        <v>509</v>
      </c>
      <c r="X1198" s="210">
        <v>0</v>
      </c>
      <c r="AB1198" s="211" t="s">
        <v>16044</v>
      </c>
    </row>
    <row r="1199" spans="1:28" s="210" customFormat="1" ht="54">
      <c r="A1199" s="165" t="s">
        <v>15910</v>
      </c>
      <c r="B1199" s="166" t="s">
        <v>1088</v>
      </c>
      <c r="C1199" s="170" t="s">
        <v>15911</v>
      </c>
      <c r="D1199" s="213"/>
      <c r="E1199" s="166" t="s">
        <v>1063</v>
      </c>
      <c r="F1199" s="166" t="s">
        <v>15910</v>
      </c>
      <c r="G1199" s="166" t="s">
        <v>12764</v>
      </c>
      <c r="H1199" s="167">
        <v>0</v>
      </c>
      <c r="I1199" s="168" t="s">
        <v>15912</v>
      </c>
      <c r="J1199" s="168" t="s">
        <v>12398</v>
      </c>
      <c r="K1199" s="207"/>
      <c r="L1199" s="207"/>
      <c r="M1199" s="207"/>
      <c r="N1199" s="207"/>
      <c r="O1199" s="207"/>
      <c r="P1199" s="169"/>
      <c r="Q1199" s="208"/>
      <c r="R1199" s="166" t="s">
        <v>15911</v>
      </c>
      <c r="S1199" s="165" t="s">
        <v>12107</v>
      </c>
      <c r="T1199" s="165" t="s">
        <v>5882</v>
      </c>
      <c r="U1199" s="185"/>
      <c r="V1199" s="209">
        <v>524</v>
      </c>
      <c r="X1199" s="210">
        <v>0</v>
      </c>
      <c r="AB1199" s="211" t="s">
        <v>16046</v>
      </c>
    </row>
    <row r="1200" spans="1:28" s="210" customFormat="1" ht="108">
      <c r="A1200" s="165" t="s">
        <v>14532</v>
      </c>
      <c r="B1200" s="166" t="s">
        <v>1088</v>
      </c>
      <c r="C1200" s="170" t="s">
        <v>14531</v>
      </c>
      <c r="D1200" s="213"/>
      <c r="E1200" s="166" t="s">
        <v>1054</v>
      </c>
      <c r="F1200" s="166" t="s">
        <v>14532</v>
      </c>
      <c r="G1200" s="166" t="s">
        <v>12764</v>
      </c>
      <c r="H1200" s="167">
        <v>0</v>
      </c>
      <c r="I1200" s="168" t="s">
        <v>14555</v>
      </c>
      <c r="J1200" s="168" t="s">
        <v>1610</v>
      </c>
      <c r="K1200" s="207"/>
      <c r="L1200" s="207"/>
      <c r="M1200" s="207"/>
      <c r="N1200" s="207"/>
      <c r="O1200" s="207"/>
      <c r="P1200" s="169"/>
      <c r="Q1200" s="208"/>
      <c r="R1200" s="166" t="s">
        <v>14531</v>
      </c>
      <c r="S1200" s="165" t="s">
        <v>12037</v>
      </c>
      <c r="T1200" s="165" t="s">
        <v>3340</v>
      </c>
      <c r="U1200" s="185"/>
      <c r="V1200" s="209">
        <v>441</v>
      </c>
      <c r="X1200" s="210">
        <v>0</v>
      </c>
      <c r="AB1200" s="211" t="s">
        <v>16019</v>
      </c>
    </row>
    <row r="1201" spans="1:28" s="210" customFormat="1" ht="67.5">
      <c r="A1201" s="165" t="s">
        <v>14904</v>
      </c>
      <c r="B1201" s="166" t="s">
        <v>1088</v>
      </c>
      <c r="C1201" s="170" t="s">
        <v>14903</v>
      </c>
      <c r="D1201" s="213"/>
      <c r="E1201" s="166" t="s">
        <v>12516</v>
      </c>
      <c r="F1201" s="166" t="s">
        <v>14904</v>
      </c>
      <c r="G1201" s="166" t="s">
        <v>12764</v>
      </c>
      <c r="H1201" s="167">
        <v>0</v>
      </c>
      <c r="I1201" s="168" t="s">
        <v>14909</v>
      </c>
      <c r="J1201" s="168" t="s">
        <v>12345</v>
      </c>
      <c r="K1201" s="207"/>
      <c r="L1201" s="207"/>
      <c r="M1201" s="207"/>
      <c r="N1201" s="207"/>
      <c r="O1201" s="207"/>
      <c r="P1201" s="169"/>
      <c r="Q1201" s="208"/>
      <c r="R1201" s="166" t="s">
        <v>14903</v>
      </c>
      <c r="S1201" s="165" t="s">
        <v>12046</v>
      </c>
      <c r="T1201" s="165" t="s">
        <v>12277</v>
      </c>
      <c r="U1201" s="185"/>
      <c r="V1201" s="209">
        <v>486</v>
      </c>
      <c r="X1201" s="210">
        <v>0</v>
      </c>
      <c r="AB1201" s="211" t="s">
        <v>16047</v>
      </c>
    </row>
    <row r="1202" spans="1:28" s="210" customFormat="1" ht="81">
      <c r="A1202" s="293" t="s">
        <v>754</v>
      </c>
      <c r="B1202" s="166" t="s">
        <v>1088</v>
      </c>
      <c r="C1202" s="170" t="s">
        <v>2422</v>
      </c>
      <c r="D1202" s="213"/>
      <c r="E1202" s="166" t="s">
        <v>1054</v>
      </c>
      <c r="F1202" s="166" t="s">
        <v>754</v>
      </c>
      <c r="G1202" s="166" t="s">
        <v>12764</v>
      </c>
      <c r="H1202" s="167">
        <v>0</v>
      </c>
      <c r="I1202" s="168" t="s">
        <v>1685</v>
      </c>
      <c r="J1202" s="168" t="s">
        <v>1689</v>
      </c>
      <c r="K1202" s="207"/>
      <c r="L1202" s="207"/>
      <c r="M1202" s="207"/>
      <c r="N1202" s="207"/>
      <c r="O1202" s="207"/>
      <c r="P1202" s="169"/>
      <c r="Q1202" s="208"/>
      <c r="R1202" s="166" t="s">
        <v>2422</v>
      </c>
      <c r="S1202" s="165" t="s">
        <v>12037</v>
      </c>
      <c r="T1202" s="165" t="s">
        <v>3337</v>
      </c>
      <c r="U1202" s="185"/>
      <c r="V1202" s="209">
        <v>556</v>
      </c>
      <c r="X1202" s="210">
        <v>0</v>
      </c>
      <c r="AB1202" s="211" t="s">
        <v>15992</v>
      </c>
    </row>
    <row r="1203" spans="1:28" s="210" customFormat="1" ht="54">
      <c r="A1203" s="293" t="s">
        <v>15901</v>
      </c>
      <c r="B1203" s="166" t="s">
        <v>1088</v>
      </c>
      <c r="C1203" s="170" t="s">
        <v>15902</v>
      </c>
      <c r="D1203" s="213"/>
      <c r="E1203" s="166" t="s">
        <v>1063</v>
      </c>
      <c r="F1203" s="166" t="s">
        <v>15901</v>
      </c>
      <c r="G1203" s="166" t="s">
        <v>12764</v>
      </c>
      <c r="H1203" s="167">
        <v>0</v>
      </c>
      <c r="I1203" s="168" t="s">
        <v>1686</v>
      </c>
      <c r="J1203" s="168" t="s">
        <v>12398</v>
      </c>
      <c r="K1203" s="207"/>
      <c r="L1203" s="207"/>
      <c r="M1203" s="207"/>
      <c r="N1203" s="207"/>
      <c r="O1203" s="207"/>
      <c r="P1203" s="169"/>
      <c r="Q1203" s="208"/>
      <c r="R1203" s="166" t="s">
        <v>15902</v>
      </c>
      <c r="S1203" s="165" t="s">
        <v>12107</v>
      </c>
      <c r="T1203" s="165" t="s">
        <v>5882</v>
      </c>
      <c r="U1203" s="185"/>
      <c r="V1203" s="209">
        <v>526</v>
      </c>
      <c r="X1203" s="210">
        <v>0</v>
      </c>
      <c r="AB1203" s="211" t="s">
        <v>15976</v>
      </c>
    </row>
    <row r="1204" spans="1:28" s="210" customFormat="1" ht="54">
      <c r="A1204" s="293" t="s">
        <v>767</v>
      </c>
      <c r="B1204" s="166" t="s">
        <v>1088</v>
      </c>
      <c r="C1204" s="170" t="s">
        <v>13289</v>
      </c>
      <c r="D1204" s="213"/>
      <c r="E1204" s="166" t="s">
        <v>1063</v>
      </c>
      <c r="F1204" s="166" t="s">
        <v>767</v>
      </c>
      <c r="G1204" s="166" t="s">
        <v>12764</v>
      </c>
      <c r="H1204" s="167">
        <v>0</v>
      </c>
      <c r="I1204" s="168" t="s">
        <v>1708</v>
      </c>
      <c r="J1204" s="168" t="s">
        <v>5897</v>
      </c>
      <c r="K1204" s="207"/>
      <c r="L1204" s="207"/>
      <c r="M1204" s="207"/>
      <c r="N1204" s="207"/>
      <c r="O1204" s="207"/>
      <c r="P1204" s="169"/>
      <c r="Q1204" s="208"/>
      <c r="R1204" s="166" t="s">
        <v>13289</v>
      </c>
      <c r="S1204" s="165" t="s">
        <v>12107</v>
      </c>
      <c r="T1204" s="165" t="s">
        <v>5896</v>
      </c>
      <c r="U1204" s="185"/>
      <c r="V1204" s="209">
        <v>532</v>
      </c>
      <c r="X1204" s="210">
        <v>0</v>
      </c>
      <c r="AB1204" s="211" t="s">
        <v>15966</v>
      </c>
    </row>
    <row r="1205" spans="1:28" s="210" customFormat="1" ht="67.5">
      <c r="A1205" s="293" t="s">
        <v>1356</v>
      </c>
      <c r="B1205" s="166" t="s">
        <v>1088</v>
      </c>
      <c r="C1205" s="170" t="s">
        <v>1355</v>
      </c>
      <c r="D1205" s="213"/>
      <c r="E1205" s="166" t="s">
        <v>1063</v>
      </c>
      <c r="F1205" s="166" t="s">
        <v>1356</v>
      </c>
      <c r="G1205" s="166" t="s">
        <v>12764</v>
      </c>
      <c r="H1205" s="167">
        <v>0</v>
      </c>
      <c r="I1205" s="168" t="s">
        <v>1686</v>
      </c>
      <c r="J1205" s="168" t="s">
        <v>12398</v>
      </c>
      <c r="K1205" s="207"/>
      <c r="L1205" s="207"/>
      <c r="M1205" s="207"/>
      <c r="N1205" s="207"/>
      <c r="O1205" s="207"/>
      <c r="P1205" s="169"/>
      <c r="Q1205" s="208"/>
      <c r="R1205" s="166" t="s">
        <v>1355</v>
      </c>
      <c r="S1205" s="165" t="s">
        <v>12107</v>
      </c>
      <c r="T1205" s="165" t="s">
        <v>5882</v>
      </c>
      <c r="U1205" s="185"/>
      <c r="V1205" s="209">
        <v>505</v>
      </c>
      <c r="X1205" s="210">
        <v>0</v>
      </c>
      <c r="AB1205" s="211" t="s">
        <v>15975</v>
      </c>
    </row>
    <row r="1206" spans="1:28" s="210" customFormat="1" ht="54">
      <c r="A1206" s="293" t="s">
        <v>750</v>
      </c>
      <c r="B1206" s="166" t="s">
        <v>1088</v>
      </c>
      <c r="C1206" s="170" t="s">
        <v>13288</v>
      </c>
      <c r="D1206" s="213"/>
      <c r="E1206" s="166" t="s">
        <v>1063</v>
      </c>
      <c r="F1206" s="166" t="s">
        <v>750</v>
      </c>
      <c r="G1206" s="166" t="s">
        <v>12764</v>
      </c>
      <c r="H1206" s="167">
        <v>0</v>
      </c>
      <c r="I1206" s="168" t="s">
        <v>1710</v>
      </c>
      <c r="J1206" s="168" t="s">
        <v>12398</v>
      </c>
      <c r="K1206" s="207"/>
      <c r="L1206" s="207"/>
      <c r="M1206" s="207"/>
      <c r="N1206" s="207"/>
      <c r="O1206" s="207"/>
      <c r="P1206" s="169"/>
      <c r="Q1206" s="208"/>
      <c r="R1206" s="166" t="s">
        <v>13288</v>
      </c>
      <c r="S1206" s="165" t="s">
        <v>12107</v>
      </c>
      <c r="T1206" s="165" t="s">
        <v>5882</v>
      </c>
      <c r="U1206" s="185"/>
      <c r="V1206" s="209">
        <v>533</v>
      </c>
      <c r="X1206" s="210">
        <v>0</v>
      </c>
      <c r="AB1206" s="211" t="s">
        <v>15965</v>
      </c>
    </row>
    <row r="1207" spans="1:28" s="210" customFormat="1" ht="54">
      <c r="A1207" s="293" t="s">
        <v>15905</v>
      </c>
      <c r="B1207" s="166" t="s">
        <v>1088</v>
      </c>
      <c r="C1207" s="170" t="s">
        <v>15906</v>
      </c>
      <c r="D1207" s="213"/>
      <c r="E1207" s="166" t="s">
        <v>1063</v>
      </c>
      <c r="F1207" s="166" t="s">
        <v>15905</v>
      </c>
      <c r="G1207" s="166" t="s">
        <v>12764</v>
      </c>
      <c r="H1207" s="167">
        <v>0</v>
      </c>
      <c r="I1207" s="168" t="s">
        <v>15907</v>
      </c>
      <c r="J1207" s="168" t="s">
        <v>12398</v>
      </c>
      <c r="K1207" s="207"/>
      <c r="L1207" s="207"/>
      <c r="M1207" s="207"/>
      <c r="N1207" s="207"/>
      <c r="O1207" s="207"/>
      <c r="P1207" s="169"/>
      <c r="Q1207" s="208"/>
      <c r="R1207" s="166" t="s">
        <v>15906</v>
      </c>
      <c r="S1207" s="165" t="s">
        <v>12107</v>
      </c>
      <c r="T1207" s="165" t="s">
        <v>5882</v>
      </c>
      <c r="U1207" s="185"/>
      <c r="V1207" s="209">
        <v>516</v>
      </c>
      <c r="X1207" s="210">
        <v>0</v>
      </c>
      <c r="AB1207" s="211" t="s">
        <v>15983</v>
      </c>
    </row>
    <row r="1208" spans="1:28" s="210" customFormat="1" ht="27">
      <c r="A1208" s="293" t="s">
        <v>744</v>
      </c>
      <c r="B1208" s="166" t="s">
        <v>1088</v>
      </c>
      <c r="C1208" s="170" t="s">
        <v>992</v>
      </c>
      <c r="D1208" s="213"/>
      <c r="E1208" s="166" t="s">
        <v>840</v>
      </c>
      <c r="F1208" s="166" t="s">
        <v>744</v>
      </c>
      <c r="G1208" s="166" t="s">
        <v>12764</v>
      </c>
      <c r="H1208" s="167">
        <v>0</v>
      </c>
      <c r="I1208" s="168" t="s">
        <v>1702</v>
      </c>
      <c r="J1208" s="168" t="s">
        <v>8699</v>
      </c>
      <c r="K1208" s="207"/>
      <c r="L1208" s="207"/>
      <c r="M1208" s="207"/>
      <c r="N1208" s="207"/>
      <c r="O1208" s="207"/>
      <c r="P1208" s="169"/>
      <c r="Q1208" s="208"/>
      <c r="R1208" s="166" t="s">
        <v>992</v>
      </c>
      <c r="S1208" s="165" t="s">
        <v>12179</v>
      </c>
      <c r="T1208" s="165" t="s">
        <v>8698</v>
      </c>
      <c r="U1208" s="185"/>
      <c r="V1208" s="209">
        <v>487</v>
      </c>
      <c r="X1208" s="210">
        <v>0</v>
      </c>
      <c r="AB1208" s="211" t="s">
        <v>15974</v>
      </c>
    </row>
    <row r="1209" spans="1:28" s="210" customFormat="1" ht="40.5">
      <c r="A1209" s="293" t="s">
        <v>13348</v>
      </c>
      <c r="B1209" s="166" t="s">
        <v>1088</v>
      </c>
      <c r="C1209" s="170" t="s">
        <v>13334</v>
      </c>
      <c r="D1209" s="213"/>
      <c r="E1209" s="166" t="s">
        <v>12638</v>
      </c>
      <c r="F1209" s="166" t="s">
        <v>13348</v>
      </c>
      <c r="G1209" s="166" t="s">
        <v>12764</v>
      </c>
      <c r="H1209" s="167">
        <v>0</v>
      </c>
      <c r="I1209" s="168" t="s">
        <v>13359</v>
      </c>
      <c r="J1209" s="168" t="s">
        <v>9642</v>
      </c>
      <c r="K1209" s="207"/>
      <c r="L1209" s="207"/>
      <c r="M1209" s="207"/>
      <c r="N1209" s="207"/>
      <c r="O1209" s="207"/>
      <c r="P1209" s="169"/>
      <c r="Q1209" s="208"/>
      <c r="R1209" s="166" t="s">
        <v>13334</v>
      </c>
      <c r="S1209" s="165" t="s">
        <v>12197</v>
      </c>
      <c r="T1209" s="165" t="s">
        <v>9639</v>
      </c>
      <c r="U1209" s="185"/>
      <c r="V1209" s="209">
        <v>471</v>
      </c>
      <c r="X1209" s="210">
        <v>0</v>
      </c>
      <c r="AB1209" s="211" t="s">
        <v>16021</v>
      </c>
    </row>
    <row r="1210" spans="1:28" s="210" customFormat="1" ht="40.5">
      <c r="A1210" s="293" t="s">
        <v>736</v>
      </c>
      <c r="B1210" s="166" t="s">
        <v>1088</v>
      </c>
      <c r="C1210" s="170" t="s">
        <v>803</v>
      </c>
      <c r="D1210" s="213"/>
      <c r="E1210" s="166" t="s">
        <v>2321</v>
      </c>
      <c r="F1210" s="166" t="s">
        <v>736</v>
      </c>
      <c r="G1210" s="166" t="s">
        <v>12764</v>
      </c>
      <c r="H1210" s="167">
        <v>0</v>
      </c>
      <c r="I1210" s="168" t="s">
        <v>1688</v>
      </c>
      <c r="J1210" s="168" t="s">
        <v>1688</v>
      </c>
      <c r="K1210" s="207"/>
      <c r="L1210" s="207"/>
      <c r="M1210" s="207"/>
      <c r="N1210" s="207"/>
      <c r="O1210" s="207"/>
      <c r="P1210" s="169"/>
      <c r="Q1210" s="208"/>
      <c r="R1210" s="166" t="s">
        <v>803</v>
      </c>
      <c r="S1210" s="165" t="s">
        <v>12035</v>
      </c>
      <c r="T1210" s="165" t="s">
        <v>3289</v>
      </c>
      <c r="U1210" s="185"/>
      <c r="V1210" s="209">
        <v>433</v>
      </c>
      <c r="X1210" s="210">
        <v>0</v>
      </c>
      <c r="AB1210" s="211" t="s">
        <v>15969</v>
      </c>
    </row>
    <row r="1211" spans="1:28" s="210" customFormat="1" ht="40.5">
      <c r="A1211" s="293" t="s">
        <v>1728</v>
      </c>
      <c r="B1211" s="166" t="s">
        <v>1088</v>
      </c>
      <c r="C1211" s="170" t="s">
        <v>14898</v>
      </c>
      <c r="D1211" s="213"/>
      <c r="E1211" s="166" t="s">
        <v>1053</v>
      </c>
      <c r="F1211" s="166" t="s">
        <v>1728</v>
      </c>
      <c r="G1211" s="166" t="s">
        <v>12764</v>
      </c>
      <c r="H1211" s="167">
        <v>0</v>
      </c>
      <c r="I1211" s="168" t="s">
        <v>1729</v>
      </c>
      <c r="J1211" s="168" t="s">
        <v>3031</v>
      </c>
      <c r="K1211" s="207"/>
      <c r="L1211" s="207"/>
      <c r="M1211" s="207"/>
      <c r="N1211" s="207"/>
      <c r="O1211" s="207"/>
      <c r="P1211" s="169"/>
      <c r="Q1211" s="208"/>
      <c r="R1211" s="166" t="s">
        <v>14898</v>
      </c>
      <c r="S1211" s="165" t="s">
        <v>12026</v>
      </c>
      <c r="T1211" s="165" t="s">
        <v>3030</v>
      </c>
      <c r="U1211" s="185"/>
      <c r="V1211" s="209">
        <v>405</v>
      </c>
      <c r="X1211" s="210">
        <v>0</v>
      </c>
      <c r="AB1211" s="211" t="s">
        <v>16015</v>
      </c>
    </row>
    <row r="1212" spans="1:28" s="210" customFormat="1" ht="81">
      <c r="A1212" s="293" t="s">
        <v>15890</v>
      </c>
      <c r="B1212" s="166" t="s">
        <v>1088</v>
      </c>
      <c r="C1212" s="170" t="s">
        <v>15891</v>
      </c>
      <c r="D1212" s="213"/>
      <c r="E1212" s="166" t="s">
        <v>1073</v>
      </c>
      <c r="F1212" s="166" t="s">
        <v>15890</v>
      </c>
      <c r="G1212" s="166" t="s">
        <v>12764</v>
      </c>
      <c r="H1212" s="167">
        <v>0</v>
      </c>
      <c r="I1212" s="168" t="s">
        <v>15892</v>
      </c>
      <c r="J1212" s="168" t="s">
        <v>8321</v>
      </c>
      <c r="K1212" s="207"/>
      <c r="L1212" s="207"/>
      <c r="M1212" s="207"/>
      <c r="N1212" s="207"/>
      <c r="O1212" s="207"/>
      <c r="P1212" s="169"/>
      <c r="Q1212" s="208"/>
      <c r="R1212" s="166" t="s">
        <v>15891</v>
      </c>
      <c r="S1212" s="165" t="s">
        <v>12164</v>
      </c>
      <c r="T1212" s="165" t="s">
        <v>8320</v>
      </c>
      <c r="U1212" s="185"/>
      <c r="V1212" s="209">
        <v>474</v>
      </c>
      <c r="X1212" s="210">
        <v>0</v>
      </c>
      <c r="AB1212" s="211" t="s">
        <v>15972</v>
      </c>
    </row>
    <row r="1213" spans="1:28" s="210" customFormat="1" ht="27">
      <c r="A1213" s="293" t="s">
        <v>753</v>
      </c>
      <c r="B1213" s="166" t="s">
        <v>1088</v>
      </c>
      <c r="C1213" s="170" t="s">
        <v>989</v>
      </c>
      <c r="D1213" s="213"/>
      <c r="E1213" s="166" t="s">
        <v>848</v>
      </c>
      <c r="F1213" s="166" t="s">
        <v>753</v>
      </c>
      <c r="G1213" s="166" t="s">
        <v>12764</v>
      </c>
      <c r="H1213" s="167">
        <v>0</v>
      </c>
      <c r="I1213" s="168" t="s">
        <v>1711</v>
      </c>
      <c r="J1213" s="168" t="s">
        <v>1712</v>
      </c>
      <c r="K1213" s="207"/>
      <c r="L1213" s="207"/>
      <c r="M1213" s="207"/>
      <c r="N1213" s="207"/>
      <c r="O1213" s="207"/>
      <c r="P1213" s="169"/>
      <c r="Q1213" s="208"/>
      <c r="R1213" s="166" t="s">
        <v>989</v>
      </c>
      <c r="S1213" s="165" t="s">
        <v>12223</v>
      </c>
      <c r="T1213" s="165" t="s">
        <v>10711</v>
      </c>
      <c r="U1213" s="185"/>
      <c r="V1213" s="209">
        <v>547</v>
      </c>
      <c r="X1213" s="210">
        <v>0</v>
      </c>
      <c r="AB1213" s="211" t="s">
        <v>15977</v>
      </c>
    </row>
    <row r="1214" spans="1:28" s="210" customFormat="1" ht="27">
      <c r="A1214" s="293" t="s">
        <v>738</v>
      </c>
      <c r="B1214" s="166" t="s">
        <v>1088</v>
      </c>
      <c r="C1214" s="170" t="s">
        <v>778</v>
      </c>
      <c r="D1214" s="213"/>
      <c r="E1214" s="166" t="s">
        <v>842</v>
      </c>
      <c r="F1214" s="166" t="s">
        <v>738</v>
      </c>
      <c r="G1214" s="166" t="s">
        <v>12764</v>
      </c>
      <c r="H1214" s="167">
        <v>0</v>
      </c>
      <c r="I1214" s="168" t="s">
        <v>1690</v>
      </c>
      <c r="J1214" s="168" t="s">
        <v>9079</v>
      </c>
      <c r="K1214" s="207"/>
      <c r="L1214" s="207"/>
      <c r="M1214" s="207"/>
      <c r="N1214" s="207"/>
      <c r="O1214" s="207"/>
      <c r="P1214" s="169"/>
      <c r="Q1214" s="208"/>
      <c r="R1214" s="166" t="s">
        <v>778</v>
      </c>
      <c r="S1214" s="165" t="s">
        <v>12184</v>
      </c>
      <c r="T1214" s="165" t="s">
        <v>13070</v>
      </c>
      <c r="U1214" s="185"/>
      <c r="V1214" s="209">
        <v>442</v>
      </c>
      <c r="X1214" s="210">
        <v>0</v>
      </c>
      <c r="AB1214" s="211" t="s">
        <v>15970</v>
      </c>
    </row>
    <row r="1215" spans="1:28" s="210" customFormat="1" ht="54">
      <c r="A1215" s="165" t="s">
        <v>742</v>
      </c>
      <c r="B1215" s="166" t="s">
        <v>1088</v>
      </c>
      <c r="C1215" s="170" t="s">
        <v>1281</v>
      </c>
      <c r="D1215" s="213"/>
      <c r="E1215" s="166" t="s">
        <v>1058</v>
      </c>
      <c r="F1215" s="166" t="s">
        <v>742</v>
      </c>
      <c r="G1215" s="166" t="s">
        <v>12764</v>
      </c>
      <c r="H1215" s="167">
        <v>0</v>
      </c>
      <c r="I1215" s="168" t="s">
        <v>1694</v>
      </c>
      <c r="J1215" s="168" t="s">
        <v>13101</v>
      </c>
      <c r="K1215" s="207"/>
      <c r="L1215" s="207"/>
      <c r="M1215" s="207"/>
      <c r="N1215" s="207"/>
      <c r="O1215" s="207"/>
      <c r="P1215" s="169"/>
      <c r="Q1215" s="208"/>
      <c r="R1215" s="166" t="s">
        <v>1281</v>
      </c>
      <c r="S1215" s="165" t="s">
        <v>12054</v>
      </c>
      <c r="T1215" s="165" t="s">
        <v>13002</v>
      </c>
      <c r="U1215" s="185"/>
      <c r="V1215" s="209">
        <v>414</v>
      </c>
      <c r="X1215" s="210">
        <v>0</v>
      </c>
      <c r="AB1215" s="211" t="s">
        <v>15968</v>
      </c>
    </row>
    <row r="1216" spans="1:28" s="210" customFormat="1" ht="67.5">
      <c r="A1216" s="165" t="s">
        <v>15896</v>
      </c>
      <c r="B1216" s="166" t="s">
        <v>1088</v>
      </c>
      <c r="C1216" s="170" t="s">
        <v>15897</v>
      </c>
      <c r="D1216" s="213"/>
      <c r="E1216" s="166" t="s">
        <v>1063</v>
      </c>
      <c r="F1216" s="166" t="s">
        <v>15896</v>
      </c>
      <c r="G1216" s="166" t="s">
        <v>12764</v>
      </c>
      <c r="H1216" s="167">
        <v>0</v>
      </c>
      <c r="I1216" s="168" t="s">
        <v>15898</v>
      </c>
      <c r="J1216" s="168" t="s">
        <v>12398</v>
      </c>
      <c r="K1216" s="207"/>
      <c r="L1216" s="207"/>
      <c r="M1216" s="207"/>
      <c r="N1216" s="207"/>
      <c r="O1216" s="207"/>
      <c r="P1216" s="169"/>
      <c r="Q1216" s="208"/>
      <c r="R1216" s="166" t="s">
        <v>15897</v>
      </c>
      <c r="S1216" s="165" t="s">
        <v>12107</v>
      </c>
      <c r="T1216" s="165" t="s">
        <v>5882</v>
      </c>
      <c r="U1216" s="185"/>
      <c r="V1216" s="209">
        <v>511</v>
      </c>
      <c r="X1216" s="210">
        <v>0</v>
      </c>
      <c r="AB1216" s="211" t="s">
        <v>16424</v>
      </c>
    </row>
    <row r="1217" spans="1:28" s="210" customFormat="1" ht="67.5">
      <c r="A1217" s="165" t="s">
        <v>13349</v>
      </c>
      <c r="B1217" s="166" t="s">
        <v>1088</v>
      </c>
      <c r="C1217" s="170" t="s">
        <v>13335</v>
      </c>
      <c r="D1217" s="213"/>
      <c r="E1217" s="166" t="s">
        <v>1063</v>
      </c>
      <c r="F1217" s="166" t="s">
        <v>13349</v>
      </c>
      <c r="G1217" s="166" t="s">
        <v>12764</v>
      </c>
      <c r="H1217" s="167">
        <v>0</v>
      </c>
      <c r="I1217" s="168" t="s">
        <v>14557</v>
      </c>
      <c r="J1217" s="168" t="s">
        <v>12398</v>
      </c>
      <c r="K1217" s="207"/>
      <c r="L1217" s="207"/>
      <c r="M1217" s="207"/>
      <c r="N1217" s="207"/>
      <c r="O1217" s="207"/>
      <c r="P1217" s="169"/>
      <c r="Q1217" s="208"/>
      <c r="R1217" s="166" t="s">
        <v>13335</v>
      </c>
      <c r="S1217" s="165" t="s">
        <v>12107</v>
      </c>
      <c r="T1217" s="165" t="s">
        <v>5882</v>
      </c>
      <c r="U1217" s="185"/>
      <c r="V1217" s="209">
        <v>519</v>
      </c>
      <c r="X1217" s="210">
        <v>0</v>
      </c>
      <c r="AB1217" s="211" t="s">
        <v>16010</v>
      </c>
    </row>
    <row r="1218" spans="1:28" s="210" customFormat="1" ht="54">
      <c r="A1218" s="165" t="s">
        <v>743</v>
      </c>
      <c r="B1218" s="166" t="s">
        <v>1088</v>
      </c>
      <c r="C1218" s="170" t="s">
        <v>11981</v>
      </c>
      <c r="D1218" s="213"/>
      <c r="E1218" s="166" t="s">
        <v>1054</v>
      </c>
      <c r="F1218" s="166" t="s">
        <v>743</v>
      </c>
      <c r="G1218" s="166" t="s">
        <v>12764</v>
      </c>
      <c r="H1218" s="167">
        <v>0</v>
      </c>
      <c r="I1218" s="168" t="s">
        <v>15916</v>
      </c>
      <c r="J1218" s="168" t="s">
        <v>1610</v>
      </c>
      <c r="K1218" s="207"/>
      <c r="L1218" s="207"/>
      <c r="M1218" s="207"/>
      <c r="N1218" s="207"/>
      <c r="O1218" s="207"/>
      <c r="P1218" s="169"/>
      <c r="Q1218" s="208"/>
      <c r="R1218" s="166" t="s">
        <v>11981</v>
      </c>
      <c r="S1218" s="165" t="s">
        <v>12037</v>
      </c>
      <c r="T1218" s="165" t="s">
        <v>3340</v>
      </c>
      <c r="U1218" s="185"/>
      <c r="V1218" s="209">
        <v>482</v>
      </c>
      <c r="X1218" s="210">
        <v>0</v>
      </c>
      <c r="AB1218" s="211" t="s">
        <v>15958</v>
      </c>
    </row>
    <row r="1219" spans="1:28" s="210" customFormat="1" ht="54">
      <c r="A1219" s="165" t="s">
        <v>748</v>
      </c>
      <c r="B1219" s="166" t="s">
        <v>1088</v>
      </c>
      <c r="C1219" s="170" t="s">
        <v>13290</v>
      </c>
      <c r="D1219" s="213"/>
      <c r="E1219" s="166" t="s">
        <v>2321</v>
      </c>
      <c r="F1219" s="166" t="s">
        <v>748</v>
      </c>
      <c r="G1219" s="166" t="s">
        <v>12764</v>
      </c>
      <c r="H1219" s="167">
        <v>0</v>
      </c>
      <c r="I1219" s="168" t="s">
        <v>1688</v>
      </c>
      <c r="J1219" s="168" t="s">
        <v>1688</v>
      </c>
      <c r="K1219" s="207"/>
      <c r="L1219" s="207"/>
      <c r="M1219" s="207"/>
      <c r="N1219" s="207"/>
      <c r="O1219" s="207"/>
      <c r="P1219" s="169"/>
      <c r="Q1219" s="208"/>
      <c r="R1219" s="166" t="s">
        <v>13290</v>
      </c>
      <c r="S1219" s="165" t="s">
        <v>12035</v>
      </c>
      <c r="T1219" s="165" t="s">
        <v>3289</v>
      </c>
      <c r="U1219" s="185"/>
      <c r="V1219" s="209">
        <v>499</v>
      </c>
      <c r="X1219" s="210">
        <v>0</v>
      </c>
      <c r="AB1219" s="211" t="s">
        <v>15959</v>
      </c>
    </row>
    <row r="1220" spans="1:28" s="210" customFormat="1" ht="40.5">
      <c r="A1220" s="165" t="s">
        <v>14529</v>
      </c>
      <c r="B1220" s="166" t="s">
        <v>1088</v>
      </c>
      <c r="C1220" s="170" t="s">
        <v>14528</v>
      </c>
      <c r="D1220" s="213"/>
      <c r="E1220" s="166" t="s">
        <v>1060</v>
      </c>
      <c r="F1220" s="166" t="s">
        <v>14529</v>
      </c>
      <c r="G1220" s="166" t="s">
        <v>12764</v>
      </c>
      <c r="H1220" s="167">
        <v>0</v>
      </c>
      <c r="I1220" s="168" t="s">
        <v>3527</v>
      </c>
      <c r="J1220" s="168" t="s">
        <v>3527</v>
      </c>
      <c r="K1220" s="207"/>
      <c r="L1220" s="207"/>
      <c r="M1220" s="207"/>
      <c r="N1220" s="207"/>
      <c r="O1220" s="207"/>
      <c r="P1220" s="169"/>
      <c r="Q1220" s="208"/>
      <c r="R1220" s="166" t="s">
        <v>14528</v>
      </c>
      <c r="S1220" s="165" t="s">
        <v>12074</v>
      </c>
      <c r="T1220" s="165" t="s">
        <v>4532</v>
      </c>
      <c r="U1220" s="185"/>
      <c r="V1220" s="209">
        <v>422</v>
      </c>
      <c r="X1220" s="210">
        <v>0</v>
      </c>
      <c r="AB1220" s="211" t="s">
        <v>16014</v>
      </c>
    </row>
    <row r="1221" spans="1:28" s="210" customFormat="1" ht="108">
      <c r="A1221" s="165" t="s">
        <v>2175</v>
      </c>
      <c r="B1221" s="166" t="s">
        <v>1088</v>
      </c>
      <c r="C1221" s="170" t="s">
        <v>2228</v>
      </c>
      <c r="D1221" s="213"/>
      <c r="E1221" s="166" t="s">
        <v>1058</v>
      </c>
      <c r="F1221" s="166" t="s">
        <v>2175</v>
      </c>
      <c r="G1221" s="166" t="s">
        <v>12764</v>
      </c>
      <c r="H1221" s="167">
        <v>0</v>
      </c>
      <c r="I1221" s="168" t="s">
        <v>1693</v>
      </c>
      <c r="J1221" s="168" t="s">
        <v>13121</v>
      </c>
      <c r="K1221" s="207"/>
      <c r="L1221" s="207"/>
      <c r="M1221" s="207"/>
      <c r="N1221" s="207"/>
      <c r="O1221" s="207"/>
      <c r="P1221" s="169"/>
      <c r="Q1221" s="208"/>
      <c r="R1221" s="166" t="s">
        <v>2228</v>
      </c>
      <c r="S1221" s="165" t="s">
        <v>12054</v>
      </c>
      <c r="T1221" s="165" t="s">
        <v>13022</v>
      </c>
      <c r="U1221" s="185"/>
      <c r="V1221" s="209">
        <v>411</v>
      </c>
      <c r="X1221" s="210">
        <v>0</v>
      </c>
      <c r="AB1221" s="211" t="s">
        <v>16022</v>
      </c>
    </row>
    <row r="1222" spans="1:28" s="210" customFormat="1" ht="27">
      <c r="A1222" s="165" t="s">
        <v>735</v>
      </c>
      <c r="B1222" s="166" t="s">
        <v>1088</v>
      </c>
      <c r="C1222" s="170" t="s">
        <v>15913</v>
      </c>
      <c r="D1222" s="213"/>
      <c r="E1222" s="166" t="s">
        <v>2323</v>
      </c>
      <c r="F1222" s="166" t="s">
        <v>735</v>
      </c>
      <c r="G1222" s="166" t="s">
        <v>12764</v>
      </c>
      <c r="H1222" s="167">
        <v>0</v>
      </c>
      <c r="I1222" s="168" t="s">
        <v>1679</v>
      </c>
      <c r="J1222" s="168" t="s">
        <v>1660</v>
      </c>
      <c r="K1222" s="207"/>
      <c r="L1222" s="207"/>
      <c r="M1222" s="207"/>
      <c r="N1222" s="207"/>
      <c r="O1222" s="207"/>
      <c r="P1222" s="169"/>
      <c r="Q1222" s="208"/>
      <c r="R1222" s="166" t="s">
        <v>15913</v>
      </c>
      <c r="S1222" s="165" t="s">
        <v>12238</v>
      </c>
      <c r="T1222" s="165" t="s">
        <v>11494</v>
      </c>
      <c r="U1222" s="185"/>
      <c r="V1222" s="209">
        <v>400</v>
      </c>
      <c r="X1222" s="210">
        <v>0</v>
      </c>
      <c r="AB1222" s="211" t="s">
        <v>15996</v>
      </c>
    </row>
    <row r="1223" spans="1:28" s="210" customFormat="1" ht="54">
      <c r="A1223" s="165" t="s">
        <v>1699</v>
      </c>
      <c r="B1223" s="166" t="s">
        <v>1088</v>
      </c>
      <c r="C1223" s="170" t="s">
        <v>2057</v>
      </c>
      <c r="D1223" s="213"/>
      <c r="E1223" s="166" t="s">
        <v>2323</v>
      </c>
      <c r="F1223" s="166" t="s">
        <v>1699</v>
      </c>
      <c r="G1223" s="166" t="s">
        <v>12764</v>
      </c>
      <c r="H1223" s="167">
        <v>0</v>
      </c>
      <c r="I1223" s="168" t="s">
        <v>1700</v>
      </c>
      <c r="J1223" s="168" t="s">
        <v>1575</v>
      </c>
      <c r="K1223" s="207"/>
      <c r="L1223" s="207"/>
      <c r="M1223" s="207"/>
      <c r="N1223" s="207"/>
      <c r="O1223" s="207"/>
      <c r="P1223" s="169"/>
      <c r="Q1223" s="208"/>
      <c r="R1223" s="166" t="s">
        <v>2057</v>
      </c>
      <c r="S1223" s="165" t="s">
        <v>12238</v>
      </c>
      <c r="T1223" s="165" t="s">
        <v>11457</v>
      </c>
      <c r="U1223" s="185"/>
      <c r="V1223" s="209">
        <v>479</v>
      </c>
      <c r="X1223" s="210">
        <v>0</v>
      </c>
      <c r="AB1223" s="211" t="s">
        <v>15999</v>
      </c>
    </row>
    <row r="1224" spans="1:28" s="210" customFormat="1" ht="67.5">
      <c r="A1224" s="165" t="s">
        <v>1705</v>
      </c>
      <c r="B1224" s="166" t="s">
        <v>1088</v>
      </c>
      <c r="C1224" s="170" t="s">
        <v>12706</v>
      </c>
      <c r="D1224" s="213"/>
      <c r="E1224" s="166" t="s">
        <v>1058</v>
      </c>
      <c r="F1224" s="166" t="s">
        <v>1705</v>
      </c>
      <c r="G1224" s="166" t="s">
        <v>12764</v>
      </c>
      <c r="H1224" s="167">
        <v>0</v>
      </c>
      <c r="I1224" s="168" t="s">
        <v>1692</v>
      </c>
      <c r="J1224" s="168" t="s">
        <v>13117</v>
      </c>
      <c r="K1224" s="207"/>
      <c r="L1224" s="207"/>
      <c r="M1224" s="207"/>
      <c r="N1224" s="207"/>
      <c r="O1224" s="207"/>
      <c r="P1224" s="169"/>
      <c r="Q1224" s="208"/>
      <c r="R1224" s="166" t="s">
        <v>12706</v>
      </c>
      <c r="S1224" s="165" t="s">
        <v>12054</v>
      </c>
      <c r="T1224" s="165" t="s">
        <v>13018</v>
      </c>
      <c r="U1224" s="185"/>
      <c r="V1224" s="209">
        <v>464</v>
      </c>
      <c r="X1224" s="210">
        <v>0</v>
      </c>
      <c r="AB1224" s="211" t="s">
        <v>15998</v>
      </c>
    </row>
    <row r="1225" spans="1:28" s="210" customFormat="1" ht="54">
      <c r="A1225" s="165" t="s">
        <v>749</v>
      </c>
      <c r="B1225" s="166" t="s">
        <v>1088</v>
      </c>
      <c r="C1225" s="170" t="s">
        <v>607</v>
      </c>
      <c r="D1225" s="213"/>
      <c r="E1225" s="166" t="s">
        <v>1063</v>
      </c>
      <c r="F1225" s="166" t="s">
        <v>749</v>
      </c>
      <c r="G1225" s="166" t="s">
        <v>12764</v>
      </c>
      <c r="H1225" s="167">
        <v>0</v>
      </c>
      <c r="I1225" s="168" t="s">
        <v>1686</v>
      </c>
      <c r="J1225" s="168" t="s">
        <v>12398</v>
      </c>
      <c r="K1225" s="207"/>
      <c r="L1225" s="207"/>
      <c r="M1225" s="207"/>
      <c r="N1225" s="207"/>
      <c r="O1225" s="207"/>
      <c r="P1225" s="169"/>
      <c r="Q1225" s="208"/>
      <c r="R1225" s="166" t="s">
        <v>607</v>
      </c>
      <c r="S1225" s="165" t="s">
        <v>12107</v>
      </c>
      <c r="T1225" s="165" t="s">
        <v>5882</v>
      </c>
      <c r="U1225" s="185"/>
      <c r="V1225" s="209">
        <v>518</v>
      </c>
      <c r="X1225" s="210">
        <v>0</v>
      </c>
      <c r="AB1225" s="211" t="s">
        <v>15980</v>
      </c>
    </row>
    <row r="1226" spans="1:28" s="210" customFormat="1" ht="67.5">
      <c r="A1226" s="165" t="s">
        <v>15920</v>
      </c>
      <c r="B1226" s="166" t="s">
        <v>1088</v>
      </c>
      <c r="C1226" s="170" t="s">
        <v>15921</v>
      </c>
      <c r="D1226" s="213"/>
      <c r="E1226" s="166" t="s">
        <v>1063</v>
      </c>
      <c r="F1226" s="166" t="s">
        <v>15920</v>
      </c>
      <c r="G1226" s="166" t="s">
        <v>12764</v>
      </c>
      <c r="H1226" s="167">
        <v>0</v>
      </c>
      <c r="I1226" s="168" t="s">
        <v>14554</v>
      </c>
      <c r="J1226" s="168" t="s">
        <v>12398</v>
      </c>
      <c r="K1226" s="207"/>
      <c r="L1226" s="207"/>
      <c r="M1226" s="207"/>
      <c r="N1226" s="207"/>
      <c r="O1226" s="207"/>
      <c r="P1226" s="169"/>
      <c r="Q1226" s="208"/>
      <c r="R1226" s="166" t="s">
        <v>15921</v>
      </c>
      <c r="S1226" s="165" t="s">
        <v>12107</v>
      </c>
      <c r="T1226" s="165" t="s">
        <v>5882</v>
      </c>
      <c r="U1226" s="185"/>
      <c r="V1226" s="209">
        <v>527</v>
      </c>
      <c r="X1226" s="210">
        <v>0</v>
      </c>
      <c r="AB1226" s="211" t="s">
        <v>16030</v>
      </c>
    </row>
    <row r="1227" spans="1:28" s="210" customFormat="1" ht="54">
      <c r="A1227" s="165" t="s">
        <v>15922</v>
      </c>
      <c r="B1227" s="166" t="s">
        <v>1088</v>
      </c>
      <c r="C1227" s="170" t="s">
        <v>15923</v>
      </c>
      <c r="D1227" s="213"/>
      <c r="E1227" s="166" t="s">
        <v>1063</v>
      </c>
      <c r="F1227" s="166" t="s">
        <v>15922</v>
      </c>
      <c r="G1227" s="166" t="s">
        <v>12764</v>
      </c>
      <c r="H1227" s="167">
        <v>0</v>
      </c>
      <c r="I1227" s="168" t="s">
        <v>14554</v>
      </c>
      <c r="J1227" s="168" t="s">
        <v>12398</v>
      </c>
      <c r="K1227" s="207"/>
      <c r="L1227" s="207"/>
      <c r="M1227" s="207"/>
      <c r="N1227" s="207"/>
      <c r="O1227" s="207"/>
      <c r="P1227" s="169"/>
      <c r="Q1227" s="208"/>
      <c r="R1227" s="166" t="s">
        <v>15923</v>
      </c>
      <c r="S1227" s="165" t="s">
        <v>12107</v>
      </c>
      <c r="T1227" s="165" t="s">
        <v>5882</v>
      </c>
      <c r="U1227" s="185"/>
      <c r="V1227" s="209">
        <v>528</v>
      </c>
      <c r="X1227" s="210">
        <v>0</v>
      </c>
      <c r="AB1227" s="211" t="s">
        <v>16031</v>
      </c>
    </row>
    <row r="1228" spans="1:28" s="210" customFormat="1" ht="94.5">
      <c r="A1228" s="165" t="s">
        <v>755</v>
      </c>
      <c r="B1228" s="166" t="s">
        <v>1088</v>
      </c>
      <c r="C1228" s="170" t="s">
        <v>2073</v>
      </c>
      <c r="D1228" s="213"/>
      <c r="E1228" s="166" t="s">
        <v>1058</v>
      </c>
      <c r="F1228" s="166" t="s">
        <v>755</v>
      </c>
      <c r="G1228" s="166" t="s">
        <v>12764</v>
      </c>
      <c r="H1228" s="167">
        <v>0</v>
      </c>
      <c r="I1228" s="168" t="s">
        <v>2336</v>
      </c>
      <c r="J1228" s="168" t="s">
        <v>13126</v>
      </c>
      <c r="K1228" s="207"/>
      <c r="L1228" s="207"/>
      <c r="M1228" s="207"/>
      <c r="N1228" s="207"/>
      <c r="O1228" s="207"/>
      <c r="P1228" s="169"/>
      <c r="Q1228" s="208"/>
      <c r="R1228" s="166" t="s">
        <v>2073</v>
      </c>
      <c r="S1228" s="165" t="s">
        <v>12054</v>
      </c>
      <c r="T1228" s="165" t="s">
        <v>13027</v>
      </c>
      <c r="U1228" s="185"/>
      <c r="V1228" s="209">
        <v>565</v>
      </c>
      <c r="X1228" s="210">
        <v>0</v>
      </c>
      <c r="AB1228" s="211" t="s">
        <v>15978</v>
      </c>
    </row>
    <row r="1229" spans="1:28" s="210" customFormat="1" ht="94.5">
      <c r="A1229" s="165" t="s">
        <v>756</v>
      </c>
      <c r="B1229" s="166" t="s">
        <v>1088</v>
      </c>
      <c r="C1229" s="170" t="s">
        <v>14867</v>
      </c>
      <c r="D1229" s="213"/>
      <c r="E1229" s="166" t="s">
        <v>1058</v>
      </c>
      <c r="F1229" s="166" t="s">
        <v>756</v>
      </c>
      <c r="G1229" s="166" t="s">
        <v>12764</v>
      </c>
      <c r="H1229" s="167">
        <v>0</v>
      </c>
      <c r="I1229" s="168" t="s">
        <v>2336</v>
      </c>
      <c r="J1229" s="168" t="s">
        <v>13126</v>
      </c>
      <c r="K1229" s="207"/>
      <c r="L1229" s="207"/>
      <c r="M1229" s="207"/>
      <c r="N1229" s="207"/>
      <c r="O1229" s="207"/>
      <c r="P1229" s="169"/>
      <c r="Q1229" s="208"/>
      <c r="R1229" s="166" t="s">
        <v>14867</v>
      </c>
      <c r="S1229" s="165" t="s">
        <v>12054</v>
      </c>
      <c r="T1229" s="165" t="s">
        <v>13027</v>
      </c>
      <c r="U1229" s="185"/>
      <c r="V1229" s="209">
        <v>550</v>
      </c>
      <c r="X1229" s="210">
        <v>0</v>
      </c>
      <c r="AB1229" s="211" t="s">
        <v>16017</v>
      </c>
    </row>
    <row r="1230" spans="1:28" s="210" customFormat="1" ht="40.5">
      <c r="A1230" s="165" t="s">
        <v>1730</v>
      </c>
      <c r="B1230" s="166" t="s">
        <v>1088</v>
      </c>
      <c r="C1230" s="170" t="s">
        <v>14899</v>
      </c>
      <c r="D1230" s="213"/>
      <c r="E1230" s="166" t="s">
        <v>1060</v>
      </c>
      <c r="F1230" s="166" t="s">
        <v>1730</v>
      </c>
      <c r="G1230" s="166" t="s">
        <v>12764</v>
      </c>
      <c r="H1230" s="167">
        <v>0</v>
      </c>
      <c r="I1230" s="168" t="s">
        <v>1731</v>
      </c>
      <c r="J1230" s="168" t="s">
        <v>11963</v>
      </c>
      <c r="K1230" s="207"/>
      <c r="L1230" s="207"/>
      <c r="M1230" s="207"/>
      <c r="N1230" s="207"/>
      <c r="O1230" s="207"/>
      <c r="P1230" s="169"/>
      <c r="Q1230" s="208"/>
      <c r="R1230" s="166" t="s">
        <v>14899</v>
      </c>
      <c r="S1230" s="165" t="s">
        <v>12074</v>
      </c>
      <c r="T1230" s="165" t="s">
        <v>4594</v>
      </c>
      <c r="U1230" s="185"/>
      <c r="V1230" s="209">
        <v>406</v>
      </c>
      <c r="X1230" s="210">
        <v>0</v>
      </c>
      <c r="AB1230" s="211" t="s">
        <v>16042</v>
      </c>
    </row>
    <row r="1231" spans="1:28" s="210" customFormat="1" ht="94.5">
      <c r="A1231" s="165" t="s">
        <v>2419</v>
      </c>
      <c r="B1231" s="166" t="s">
        <v>1088</v>
      </c>
      <c r="C1231" s="170" t="s">
        <v>2418</v>
      </c>
      <c r="D1231" s="213"/>
      <c r="E1231" s="166" t="s">
        <v>1058</v>
      </c>
      <c r="F1231" s="166" t="s">
        <v>2419</v>
      </c>
      <c r="G1231" s="166" t="s">
        <v>12764</v>
      </c>
      <c r="H1231" s="167">
        <v>0</v>
      </c>
      <c r="I1231" s="168" t="s">
        <v>1737</v>
      </c>
      <c r="J1231" s="168" t="s">
        <v>13122</v>
      </c>
      <c r="K1231" s="207"/>
      <c r="L1231" s="207"/>
      <c r="M1231" s="207"/>
      <c r="N1231" s="207"/>
      <c r="O1231" s="207"/>
      <c r="P1231" s="169"/>
      <c r="Q1231" s="208"/>
      <c r="R1231" s="166" t="s">
        <v>2418</v>
      </c>
      <c r="S1231" s="165" t="s">
        <v>12054</v>
      </c>
      <c r="T1231" s="165" t="s">
        <v>13023</v>
      </c>
      <c r="U1231" s="185"/>
      <c r="V1231" s="209">
        <v>455</v>
      </c>
      <c r="X1231" s="210">
        <v>0</v>
      </c>
      <c r="AB1231" s="211" t="s">
        <v>15997</v>
      </c>
    </row>
    <row r="1232" spans="1:28" s="210" customFormat="1" ht="54">
      <c r="A1232" s="165" t="s">
        <v>15908</v>
      </c>
      <c r="B1232" s="166" t="s">
        <v>1088</v>
      </c>
      <c r="C1232" s="170" t="s">
        <v>15909</v>
      </c>
      <c r="D1232" s="213"/>
      <c r="E1232" s="166" t="s">
        <v>1063</v>
      </c>
      <c r="F1232" s="166" t="s">
        <v>15908</v>
      </c>
      <c r="G1232" s="166" t="s">
        <v>12764</v>
      </c>
      <c r="H1232" s="167">
        <v>0</v>
      </c>
      <c r="I1232" s="168" t="s">
        <v>14557</v>
      </c>
      <c r="J1232" s="168" t="s">
        <v>12398</v>
      </c>
      <c r="K1232" s="207"/>
      <c r="L1232" s="207"/>
      <c r="M1232" s="207"/>
      <c r="N1232" s="207"/>
      <c r="O1232" s="207"/>
      <c r="P1232" s="169"/>
      <c r="Q1232" s="208"/>
      <c r="R1232" s="166" t="s">
        <v>15909</v>
      </c>
      <c r="S1232" s="165" t="s">
        <v>12107</v>
      </c>
      <c r="T1232" s="165" t="s">
        <v>5882</v>
      </c>
      <c r="U1232" s="185"/>
      <c r="V1232" s="209">
        <v>509</v>
      </c>
      <c r="X1232" s="210">
        <v>0</v>
      </c>
      <c r="AB1232" s="211" t="s">
        <v>16044</v>
      </c>
    </row>
    <row r="1233" spans="1:28" s="210" customFormat="1" ht="94.5">
      <c r="A1233" s="165" t="s">
        <v>740</v>
      </c>
      <c r="B1233" s="166" t="s">
        <v>1088</v>
      </c>
      <c r="C1233" s="170" t="s">
        <v>1691</v>
      </c>
      <c r="D1233" s="213"/>
      <c r="E1233" s="166" t="s">
        <v>1058</v>
      </c>
      <c r="F1233" s="166" t="s">
        <v>740</v>
      </c>
      <c r="G1233" s="166" t="s">
        <v>12764</v>
      </c>
      <c r="H1233" s="167">
        <v>0</v>
      </c>
      <c r="I1233" s="168" t="s">
        <v>2336</v>
      </c>
      <c r="J1233" s="168" t="s">
        <v>13126</v>
      </c>
      <c r="K1233" s="207"/>
      <c r="L1233" s="207"/>
      <c r="M1233" s="207"/>
      <c r="N1233" s="207"/>
      <c r="O1233" s="207"/>
      <c r="P1233" s="169"/>
      <c r="Q1233" s="208"/>
      <c r="R1233" s="166" t="s">
        <v>1691</v>
      </c>
      <c r="S1233" s="165" t="s">
        <v>12054</v>
      </c>
      <c r="T1233" s="165" t="s">
        <v>13027</v>
      </c>
      <c r="U1233" s="185"/>
      <c r="V1233" s="209">
        <v>451</v>
      </c>
      <c r="X1233" s="210">
        <v>0</v>
      </c>
      <c r="AB1233" s="211" t="s">
        <v>16088</v>
      </c>
    </row>
    <row r="1234" spans="1:28" s="210" customFormat="1" ht="54">
      <c r="A1234" s="165" t="s">
        <v>15253</v>
      </c>
      <c r="B1234" s="166" t="s">
        <v>1088</v>
      </c>
      <c r="C1234" s="170" t="s">
        <v>15252</v>
      </c>
      <c r="D1234" s="213"/>
      <c r="E1234" s="166" t="s">
        <v>1063</v>
      </c>
      <c r="F1234" s="166" t="s">
        <v>15253</v>
      </c>
      <c r="G1234" s="166" t="s">
        <v>12764</v>
      </c>
      <c r="H1234" s="167">
        <v>0</v>
      </c>
      <c r="I1234" s="168" t="s">
        <v>14554</v>
      </c>
      <c r="J1234" s="168" t="s">
        <v>12398</v>
      </c>
      <c r="K1234" s="207"/>
      <c r="L1234" s="207"/>
      <c r="M1234" s="207"/>
      <c r="N1234" s="207"/>
      <c r="O1234" s="207"/>
      <c r="P1234" s="169"/>
      <c r="Q1234" s="208"/>
      <c r="R1234" s="166" t="s">
        <v>15252</v>
      </c>
      <c r="S1234" s="165" t="s">
        <v>12107</v>
      </c>
      <c r="T1234" s="165" t="s">
        <v>5882</v>
      </c>
      <c r="U1234" s="185"/>
      <c r="V1234" s="209">
        <v>522</v>
      </c>
      <c r="X1234" s="210">
        <v>0</v>
      </c>
      <c r="AB1234" s="211" t="s">
        <v>15981</v>
      </c>
    </row>
    <row r="1235" spans="1:28" s="210" customFormat="1" ht="67.5">
      <c r="A1235" s="165" t="s">
        <v>14873</v>
      </c>
      <c r="B1235" s="166" t="s">
        <v>1088</v>
      </c>
      <c r="C1235" s="170" t="s">
        <v>14872</v>
      </c>
      <c r="D1235" s="213"/>
      <c r="E1235" s="166" t="s">
        <v>1063</v>
      </c>
      <c r="F1235" s="166" t="s">
        <v>14873</v>
      </c>
      <c r="G1235" s="166" t="s">
        <v>12764</v>
      </c>
      <c r="H1235" s="167">
        <v>0</v>
      </c>
      <c r="I1235" s="168" t="s">
        <v>1686</v>
      </c>
      <c r="J1235" s="168" t="s">
        <v>12398</v>
      </c>
      <c r="K1235" s="207"/>
      <c r="L1235" s="207"/>
      <c r="M1235" s="207"/>
      <c r="N1235" s="207"/>
      <c r="O1235" s="207"/>
      <c r="P1235" s="169"/>
      <c r="Q1235" s="208"/>
      <c r="R1235" s="166" t="s">
        <v>14872</v>
      </c>
      <c r="S1235" s="165" t="s">
        <v>12107</v>
      </c>
      <c r="T1235" s="165" t="s">
        <v>5882</v>
      </c>
      <c r="U1235" s="185"/>
      <c r="V1235" s="209">
        <v>523</v>
      </c>
      <c r="X1235" s="210">
        <v>0</v>
      </c>
      <c r="AB1235" s="211" t="s">
        <v>16007</v>
      </c>
    </row>
    <row r="1236" spans="1:28" s="210" customFormat="1" ht="40.5">
      <c r="A1236" s="165" t="s">
        <v>15179</v>
      </c>
      <c r="B1236" s="166" t="s">
        <v>1088</v>
      </c>
      <c r="C1236" s="170" t="s">
        <v>15178</v>
      </c>
      <c r="D1236" s="213"/>
      <c r="E1236" s="166" t="s">
        <v>1063</v>
      </c>
      <c r="F1236" s="166" t="s">
        <v>15179</v>
      </c>
      <c r="G1236" s="166" t="s">
        <v>12764</v>
      </c>
      <c r="H1236" s="167">
        <v>0</v>
      </c>
      <c r="I1236" s="168" t="s">
        <v>14554</v>
      </c>
      <c r="J1236" s="168" t="s">
        <v>12398</v>
      </c>
      <c r="K1236" s="207"/>
      <c r="L1236" s="207"/>
      <c r="M1236" s="207"/>
      <c r="N1236" s="207"/>
      <c r="O1236" s="207"/>
      <c r="P1236" s="169"/>
      <c r="Q1236" s="208"/>
      <c r="R1236" s="166" t="s">
        <v>15178</v>
      </c>
      <c r="S1236" s="165" t="s">
        <v>12107</v>
      </c>
      <c r="T1236" s="165" t="s">
        <v>5882</v>
      </c>
      <c r="U1236" s="185"/>
      <c r="V1236" s="209">
        <v>525</v>
      </c>
      <c r="X1236" s="210">
        <v>0</v>
      </c>
      <c r="AB1236" s="211" t="s">
        <v>16039</v>
      </c>
    </row>
    <row r="1237" spans="1:28" s="210" customFormat="1" ht="67.5">
      <c r="A1237" s="165" t="s">
        <v>15893</v>
      </c>
      <c r="B1237" s="166" t="s">
        <v>1088</v>
      </c>
      <c r="C1237" s="170" t="s">
        <v>15894</v>
      </c>
      <c r="D1237" s="213"/>
      <c r="E1237" s="166" t="s">
        <v>1063</v>
      </c>
      <c r="F1237" s="166" t="s">
        <v>15893</v>
      </c>
      <c r="G1237" s="166" t="s">
        <v>12764</v>
      </c>
      <c r="H1237" s="167">
        <v>0</v>
      </c>
      <c r="I1237" s="168" t="s">
        <v>15895</v>
      </c>
      <c r="J1237" s="168" t="s">
        <v>12398</v>
      </c>
      <c r="K1237" s="207"/>
      <c r="L1237" s="207"/>
      <c r="M1237" s="207"/>
      <c r="N1237" s="207"/>
      <c r="O1237" s="207"/>
      <c r="P1237" s="169"/>
      <c r="Q1237" s="208"/>
      <c r="R1237" s="166" t="s">
        <v>15894</v>
      </c>
      <c r="S1237" s="165" t="s">
        <v>12107</v>
      </c>
      <c r="T1237" s="165" t="s">
        <v>5882</v>
      </c>
      <c r="U1237" s="185"/>
      <c r="V1237" s="209">
        <v>507</v>
      </c>
      <c r="X1237" s="210">
        <v>0</v>
      </c>
      <c r="AB1237" s="211" t="s">
        <v>16028</v>
      </c>
    </row>
    <row r="1238" spans="1:28" s="210" customFormat="1" ht="54">
      <c r="A1238" s="165" t="s">
        <v>15910</v>
      </c>
      <c r="B1238" s="166" t="s">
        <v>1088</v>
      </c>
      <c r="C1238" s="170" t="s">
        <v>15911</v>
      </c>
      <c r="D1238" s="213"/>
      <c r="E1238" s="166" t="s">
        <v>1063</v>
      </c>
      <c r="F1238" s="166" t="s">
        <v>15910</v>
      </c>
      <c r="G1238" s="166" t="s">
        <v>12764</v>
      </c>
      <c r="H1238" s="167">
        <v>0</v>
      </c>
      <c r="I1238" s="168" t="s">
        <v>15912</v>
      </c>
      <c r="J1238" s="168" t="s">
        <v>12398</v>
      </c>
      <c r="K1238" s="207"/>
      <c r="L1238" s="207"/>
      <c r="M1238" s="207"/>
      <c r="N1238" s="207"/>
      <c r="O1238" s="207"/>
      <c r="P1238" s="169"/>
      <c r="Q1238" s="208"/>
      <c r="R1238" s="166" t="s">
        <v>15911</v>
      </c>
      <c r="S1238" s="165" t="s">
        <v>12107</v>
      </c>
      <c r="T1238" s="165" t="s">
        <v>5882</v>
      </c>
      <c r="U1238" s="185"/>
      <c r="V1238" s="209">
        <v>524</v>
      </c>
      <c r="X1238" s="210">
        <v>0</v>
      </c>
      <c r="AB1238" s="211" t="s">
        <v>16046</v>
      </c>
    </row>
    <row r="1239" spans="1:28" s="210" customFormat="1" ht="67.5">
      <c r="A1239" s="165" t="s">
        <v>15458</v>
      </c>
      <c r="B1239" s="166" t="s">
        <v>1088</v>
      </c>
      <c r="C1239" s="170" t="s">
        <v>15457</v>
      </c>
      <c r="D1239" s="213"/>
      <c r="E1239" s="166" t="s">
        <v>1063</v>
      </c>
      <c r="F1239" s="166" t="s">
        <v>15458</v>
      </c>
      <c r="G1239" s="166" t="s">
        <v>12764</v>
      </c>
      <c r="H1239" s="167">
        <v>0</v>
      </c>
      <c r="I1239" s="168" t="s">
        <v>1686</v>
      </c>
      <c r="J1239" s="168" t="s">
        <v>12398</v>
      </c>
      <c r="K1239" s="207"/>
      <c r="L1239" s="207"/>
      <c r="M1239" s="207"/>
      <c r="N1239" s="207"/>
      <c r="O1239" s="207"/>
      <c r="P1239" s="169"/>
      <c r="Q1239" s="208"/>
      <c r="R1239" s="166" t="s">
        <v>15457</v>
      </c>
      <c r="S1239" s="165" t="s">
        <v>12107</v>
      </c>
      <c r="T1239" s="165" t="s">
        <v>5882</v>
      </c>
      <c r="U1239" s="185"/>
      <c r="V1239" s="209">
        <v>504</v>
      </c>
      <c r="X1239" s="210">
        <v>0</v>
      </c>
      <c r="AB1239" s="211" t="s">
        <v>16001</v>
      </c>
    </row>
    <row r="1240" spans="1:28" s="210" customFormat="1" ht="67.5">
      <c r="A1240" s="165" t="s">
        <v>15903</v>
      </c>
      <c r="B1240" s="166" t="s">
        <v>1088</v>
      </c>
      <c r="C1240" s="170" t="s">
        <v>15904</v>
      </c>
      <c r="D1240" s="213"/>
      <c r="E1240" s="166" t="s">
        <v>1063</v>
      </c>
      <c r="F1240" s="166" t="s">
        <v>15903</v>
      </c>
      <c r="G1240" s="166" t="s">
        <v>12764</v>
      </c>
      <c r="H1240" s="167">
        <v>0</v>
      </c>
      <c r="I1240" s="168" t="s">
        <v>15898</v>
      </c>
      <c r="J1240" s="168" t="s">
        <v>12398</v>
      </c>
      <c r="K1240" s="207"/>
      <c r="L1240" s="207"/>
      <c r="M1240" s="207"/>
      <c r="N1240" s="207"/>
      <c r="O1240" s="207"/>
      <c r="P1240" s="169"/>
      <c r="Q1240" s="208"/>
      <c r="R1240" s="166" t="s">
        <v>15904</v>
      </c>
      <c r="S1240" s="165" t="s">
        <v>12107</v>
      </c>
      <c r="T1240" s="165" t="s">
        <v>5882</v>
      </c>
      <c r="U1240" s="185"/>
      <c r="V1240" s="209">
        <v>529</v>
      </c>
      <c r="X1240" s="210">
        <v>0</v>
      </c>
      <c r="AB1240" s="211" t="s">
        <v>16043</v>
      </c>
    </row>
    <row r="1241" spans="1:28" s="210" customFormat="1" ht="40.5">
      <c r="A1241" s="165" t="s">
        <v>15899</v>
      </c>
      <c r="B1241" s="166" t="s">
        <v>1088</v>
      </c>
      <c r="C1241" s="170" t="s">
        <v>15900</v>
      </c>
      <c r="D1241" s="213"/>
      <c r="E1241" s="166" t="s">
        <v>1063</v>
      </c>
      <c r="F1241" s="166" t="s">
        <v>15899</v>
      </c>
      <c r="G1241" s="166" t="s">
        <v>12764</v>
      </c>
      <c r="H1241" s="167">
        <v>0</v>
      </c>
      <c r="I1241" s="168" t="s">
        <v>14554</v>
      </c>
      <c r="J1241" s="168" t="s">
        <v>12398</v>
      </c>
      <c r="K1241" s="207"/>
      <c r="L1241" s="207"/>
      <c r="M1241" s="207"/>
      <c r="N1241" s="207"/>
      <c r="O1241" s="207"/>
      <c r="P1241" s="169"/>
      <c r="Q1241" s="208"/>
      <c r="R1241" s="166" t="s">
        <v>15900</v>
      </c>
      <c r="S1241" s="165" t="s">
        <v>12107</v>
      </c>
      <c r="T1241" s="165" t="s">
        <v>5882</v>
      </c>
      <c r="U1241" s="185"/>
      <c r="V1241" s="209">
        <v>512</v>
      </c>
      <c r="X1241" s="210">
        <v>0</v>
      </c>
      <c r="AB1241" s="211" t="s">
        <v>16029</v>
      </c>
    </row>
    <row r="1242" spans="1:28" s="210" customFormat="1" ht="108">
      <c r="A1242" s="165" t="s">
        <v>14532</v>
      </c>
      <c r="B1242" s="166" t="s">
        <v>1088</v>
      </c>
      <c r="C1242" s="170" t="s">
        <v>14531</v>
      </c>
      <c r="D1242" s="213"/>
      <c r="E1242" s="166" t="s">
        <v>1054</v>
      </c>
      <c r="F1242" s="166" t="s">
        <v>14532</v>
      </c>
      <c r="G1242" s="166" t="s">
        <v>12764</v>
      </c>
      <c r="H1242" s="167">
        <v>0</v>
      </c>
      <c r="I1242" s="168" t="s">
        <v>14555</v>
      </c>
      <c r="J1242" s="168" t="s">
        <v>1610</v>
      </c>
      <c r="K1242" s="207"/>
      <c r="L1242" s="207"/>
      <c r="M1242" s="207"/>
      <c r="N1242" s="207"/>
      <c r="O1242" s="207"/>
      <c r="P1242" s="169"/>
      <c r="Q1242" s="208"/>
      <c r="R1242" s="166" t="s">
        <v>14531</v>
      </c>
      <c r="S1242" s="165" t="s">
        <v>12037</v>
      </c>
      <c r="T1242" s="165" t="s">
        <v>3340</v>
      </c>
      <c r="U1242" s="185"/>
      <c r="V1242" s="209">
        <v>441</v>
      </c>
      <c r="X1242" s="210">
        <v>0</v>
      </c>
      <c r="AB1242" s="211" t="s">
        <v>16019</v>
      </c>
    </row>
    <row r="1243" spans="1:28" s="210" customFormat="1" ht="67.5">
      <c r="A1243" s="165" t="s">
        <v>14904</v>
      </c>
      <c r="B1243" s="166" t="s">
        <v>1088</v>
      </c>
      <c r="C1243" s="170" t="s">
        <v>14903</v>
      </c>
      <c r="D1243" s="213"/>
      <c r="E1243" s="166" t="s">
        <v>12516</v>
      </c>
      <c r="F1243" s="166" t="s">
        <v>14904</v>
      </c>
      <c r="G1243" s="166" t="s">
        <v>12764</v>
      </c>
      <c r="H1243" s="167">
        <v>0</v>
      </c>
      <c r="I1243" s="168" t="s">
        <v>14909</v>
      </c>
      <c r="J1243" s="168" t="s">
        <v>12345</v>
      </c>
      <c r="K1243" s="207"/>
      <c r="L1243" s="207"/>
      <c r="M1243" s="207"/>
      <c r="N1243" s="207"/>
      <c r="O1243" s="207"/>
      <c r="P1243" s="169"/>
      <c r="Q1243" s="208"/>
      <c r="R1243" s="166" t="s">
        <v>14903</v>
      </c>
      <c r="S1243" s="165" t="s">
        <v>12046</v>
      </c>
      <c r="T1243" s="165" t="s">
        <v>12277</v>
      </c>
      <c r="U1243" s="185"/>
      <c r="V1243" s="209">
        <v>486</v>
      </c>
      <c r="X1243" s="210">
        <v>0</v>
      </c>
      <c r="AB1243" s="211" t="s">
        <v>16047</v>
      </c>
    </row>
    <row r="1244" spans="1:28" s="210" customFormat="1" ht="54">
      <c r="A1244" s="165" t="s">
        <v>679</v>
      </c>
      <c r="B1244" s="166" t="s">
        <v>1087</v>
      </c>
      <c r="C1244" s="170" t="s">
        <v>2201</v>
      </c>
      <c r="D1244" s="213"/>
      <c r="E1244" s="166" t="s">
        <v>1056</v>
      </c>
      <c r="F1244" s="166" t="s">
        <v>679</v>
      </c>
      <c r="G1244" s="166" t="s">
        <v>12764</v>
      </c>
      <c r="H1244" s="167">
        <v>0</v>
      </c>
      <c r="I1244" s="168" t="s">
        <v>1563</v>
      </c>
      <c r="J1244" s="168" t="s">
        <v>1564</v>
      </c>
      <c r="K1244" s="207"/>
      <c r="L1244" s="207"/>
      <c r="M1244" s="207"/>
      <c r="N1244" s="207"/>
      <c r="O1244" s="207"/>
      <c r="P1244" s="169"/>
      <c r="Q1244" s="208"/>
      <c r="R1244" s="166" t="s">
        <v>2201</v>
      </c>
      <c r="S1244" s="165" t="s">
        <v>12049</v>
      </c>
      <c r="T1244" s="165" t="s">
        <v>3657</v>
      </c>
      <c r="U1244" s="185"/>
      <c r="V1244" s="209">
        <v>186</v>
      </c>
      <c r="X1244" s="210">
        <v>0</v>
      </c>
      <c r="AB1244" s="211" t="s">
        <v>15985</v>
      </c>
    </row>
    <row r="1245" spans="1:28" s="210" customFormat="1" ht="94.5">
      <c r="A1245" s="165" t="s">
        <v>677</v>
      </c>
      <c r="B1245" s="166" t="s">
        <v>1087</v>
      </c>
      <c r="C1245" s="170" t="s">
        <v>2058</v>
      </c>
      <c r="D1245" s="213"/>
      <c r="E1245" s="166" t="s">
        <v>1058</v>
      </c>
      <c r="F1245" s="166" t="s">
        <v>677</v>
      </c>
      <c r="G1245" s="166" t="s">
        <v>12764</v>
      </c>
      <c r="H1245" s="167">
        <v>0</v>
      </c>
      <c r="I1245" s="168" t="s">
        <v>16142</v>
      </c>
      <c r="J1245" s="168" t="s">
        <v>15158</v>
      </c>
      <c r="K1245" s="207"/>
      <c r="L1245" s="207"/>
      <c r="M1245" s="207"/>
      <c r="N1245" s="207"/>
      <c r="O1245" s="207"/>
      <c r="P1245" s="169"/>
      <c r="Q1245" s="208"/>
      <c r="R1245" s="166" t="s">
        <v>2058</v>
      </c>
      <c r="S1245" s="165" t="s">
        <v>12054</v>
      </c>
      <c r="T1245" s="165" t="s">
        <v>13032</v>
      </c>
      <c r="U1245" s="185"/>
      <c r="V1245" s="209">
        <v>183</v>
      </c>
      <c r="X1245" s="210">
        <v>0</v>
      </c>
      <c r="AB1245" s="211" t="s">
        <v>16143</v>
      </c>
    </row>
    <row r="1246" spans="1:28" s="210" customFormat="1" ht="94.5">
      <c r="A1246" s="165" t="s">
        <v>678</v>
      </c>
      <c r="B1246" s="166" t="s">
        <v>1087</v>
      </c>
      <c r="C1246" s="170" t="s">
        <v>2059</v>
      </c>
      <c r="D1246" s="213"/>
      <c r="E1246" s="166" t="s">
        <v>846</v>
      </c>
      <c r="F1246" s="166" t="s">
        <v>678</v>
      </c>
      <c r="G1246" s="166" t="s">
        <v>12764</v>
      </c>
      <c r="H1246" s="167">
        <v>0</v>
      </c>
      <c r="I1246" s="168" t="s">
        <v>12274</v>
      </c>
      <c r="J1246" s="168" t="s">
        <v>9870</v>
      </c>
      <c r="K1246" s="207"/>
      <c r="L1246" s="207"/>
      <c r="M1246" s="207"/>
      <c r="N1246" s="207"/>
      <c r="O1246" s="207"/>
      <c r="P1246" s="169"/>
      <c r="Q1246" s="208"/>
      <c r="R1246" s="166" t="s">
        <v>2059</v>
      </c>
      <c r="S1246" s="165" t="s">
        <v>12203</v>
      </c>
      <c r="T1246" s="165" t="s">
        <v>9869</v>
      </c>
      <c r="U1246" s="185"/>
      <c r="V1246" s="209">
        <v>184</v>
      </c>
      <c r="X1246" s="210">
        <v>0</v>
      </c>
      <c r="AB1246" s="211" t="s">
        <v>16144</v>
      </c>
    </row>
    <row r="1247" spans="1:28" s="210" customFormat="1" ht="81">
      <c r="A1247" s="165" t="s">
        <v>1562</v>
      </c>
      <c r="B1247" s="166" t="s">
        <v>1087</v>
      </c>
      <c r="C1247" s="170" t="s">
        <v>1561</v>
      </c>
      <c r="D1247" s="213"/>
      <c r="E1247" s="166" t="s">
        <v>1058</v>
      </c>
      <c r="F1247" s="166" t="s">
        <v>1562</v>
      </c>
      <c r="G1247" s="166" t="s">
        <v>12764</v>
      </c>
      <c r="H1247" s="167">
        <v>0</v>
      </c>
      <c r="I1247" s="168" t="s">
        <v>2402</v>
      </c>
      <c r="J1247" s="168" t="s">
        <v>13130</v>
      </c>
      <c r="K1247" s="207"/>
      <c r="L1247" s="207"/>
      <c r="M1247" s="207"/>
      <c r="N1247" s="207"/>
      <c r="O1247" s="207"/>
      <c r="P1247" s="169"/>
      <c r="Q1247" s="208"/>
      <c r="R1247" s="166" t="s">
        <v>1561</v>
      </c>
      <c r="S1247" s="165" t="s">
        <v>12054</v>
      </c>
      <c r="T1247" s="165" t="s">
        <v>13034</v>
      </c>
      <c r="U1247" s="185"/>
      <c r="V1247" s="209">
        <v>185</v>
      </c>
      <c r="X1247" s="210">
        <v>0</v>
      </c>
      <c r="AB1247" s="211" t="s">
        <v>16141</v>
      </c>
    </row>
    <row r="1248" spans="1:28" s="210" customFormat="1" ht="67.5">
      <c r="A1248" s="165" t="s">
        <v>680</v>
      </c>
      <c r="B1248" s="166" t="s">
        <v>1087</v>
      </c>
      <c r="C1248" s="170" t="s">
        <v>1183</v>
      </c>
      <c r="D1248" s="213"/>
      <c r="E1248" s="166" t="s">
        <v>2323</v>
      </c>
      <c r="F1248" s="166" t="s">
        <v>680</v>
      </c>
      <c r="G1248" s="166" t="s">
        <v>12764</v>
      </c>
      <c r="H1248" s="167">
        <v>0</v>
      </c>
      <c r="I1248" s="168" t="s">
        <v>1565</v>
      </c>
      <c r="J1248" s="168" t="s">
        <v>1566</v>
      </c>
      <c r="K1248" s="207"/>
      <c r="L1248" s="207"/>
      <c r="M1248" s="207"/>
      <c r="N1248" s="207"/>
      <c r="O1248" s="207"/>
      <c r="P1248" s="169"/>
      <c r="Q1248" s="208"/>
      <c r="R1248" s="166" t="s">
        <v>1183</v>
      </c>
      <c r="S1248" s="165" t="s">
        <v>12238</v>
      </c>
      <c r="T1248" s="165" t="s">
        <v>11465</v>
      </c>
      <c r="U1248" s="185"/>
      <c r="V1248" s="209">
        <v>187</v>
      </c>
      <c r="X1248" s="210">
        <v>0</v>
      </c>
      <c r="AB1248" s="211" t="s">
        <v>16145</v>
      </c>
    </row>
    <row r="1249" spans="1:28" s="210" customFormat="1" ht="54">
      <c r="A1249" s="165" t="s">
        <v>696</v>
      </c>
      <c r="B1249" s="166" t="s">
        <v>1087</v>
      </c>
      <c r="C1249" s="170" t="s">
        <v>873</v>
      </c>
      <c r="D1249" s="213"/>
      <c r="E1249" s="166" t="s">
        <v>1055</v>
      </c>
      <c r="F1249" s="166" t="s">
        <v>696</v>
      </c>
      <c r="G1249" s="166" t="s">
        <v>12764</v>
      </c>
      <c r="H1249" s="167">
        <v>0</v>
      </c>
      <c r="I1249" s="168" t="s">
        <v>1585</v>
      </c>
      <c r="J1249" s="168" t="s">
        <v>1549</v>
      </c>
      <c r="K1249" s="207"/>
      <c r="L1249" s="207"/>
      <c r="M1249" s="207"/>
      <c r="N1249" s="207"/>
      <c r="O1249" s="207"/>
      <c r="P1249" s="169"/>
      <c r="Q1249" s="208"/>
      <c r="R1249" s="166" t="s">
        <v>873</v>
      </c>
      <c r="S1249" s="165" t="s">
        <v>12044</v>
      </c>
      <c r="T1249" s="165" t="s">
        <v>3537</v>
      </c>
      <c r="U1249" s="185"/>
      <c r="V1249" s="209">
        <v>232</v>
      </c>
      <c r="X1249" s="210">
        <v>0</v>
      </c>
      <c r="AB1249" s="211" t="s">
        <v>16169</v>
      </c>
    </row>
    <row r="1250" spans="1:28" s="210" customFormat="1" ht="81">
      <c r="A1250" s="165" t="s">
        <v>12470</v>
      </c>
      <c r="B1250" s="166" t="s">
        <v>1088</v>
      </c>
      <c r="C1250" s="170" t="s">
        <v>12469</v>
      </c>
      <c r="D1250" s="213"/>
      <c r="E1250" s="166" t="s">
        <v>1058</v>
      </c>
      <c r="F1250" s="166" t="s">
        <v>12470</v>
      </c>
      <c r="G1250" s="166" t="s">
        <v>12764</v>
      </c>
      <c r="H1250" s="167">
        <v>0</v>
      </c>
      <c r="I1250" s="168" t="s">
        <v>12484</v>
      </c>
      <c r="J1250" s="168" t="s">
        <v>13100</v>
      </c>
      <c r="K1250" s="207"/>
      <c r="L1250" s="207"/>
      <c r="M1250" s="207"/>
      <c r="N1250" s="207"/>
      <c r="O1250" s="207"/>
      <c r="P1250" s="169"/>
      <c r="Q1250" s="208"/>
      <c r="R1250" s="166" t="s">
        <v>12469</v>
      </c>
      <c r="S1250" s="165" t="s">
        <v>12054</v>
      </c>
      <c r="T1250" s="165" t="s">
        <v>13001</v>
      </c>
      <c r="U1250" s="185"/>
      <c r="V1250" s="209">
        <v>412</v>
      </c>
      <c r="X1250" s="210">
        <v>0</v>
      </c>
      <c r="AB1250" s="211" t="s">
        <v>15967</v>
      </c>
    </row>
    <row r="1251" spans="1:28" s="210" customFormat="1" ht="94.5">
      <c r="A1251" s="165" t="s">
        <v>739</v>
      </c>
      <c r="B1251" s="166" t="s">
        <v>1088</v>
      </c>
      <c r="C1251" s="170" t="s">
        <v>2053</v>
      </c>
      <c r="D1251" s="213"/>
      <c r="E1251" s="166" t="s">
        <v>1058</v>
      </c>
      <c r="F1251" s="166" t="s">
        <v>739</v>
      </c>
      <c r="G1251" s="166" t="s">
        <v>12764</v>
      </c>
      <c r="H1251" s="167">
        <v>0</v>
      </c>
      <c r="I1251" s="168" t="s">
        <v>2336</v>
      </c>
      <c r="J1251" s="168" t="s">
        <v>13126</v>
      </c>
      <c r="K1251" s="207"/>
      <c r="L1251" s="207"/>
      <c r="M1251" s="207"/>
      <c r="N1251" s="207"/>
      <c r="O1251" s="207"/>
      <c r="P1251" s="169"/>
      <c r="Q1251" s="208"/>
      <c r="R1251" s="166" t="s">
        <v>2053</v>
      </c>
      <c r="S1251" s="165" t="s">
        <v>12054</v>
      </c>
      <c r="T1251" s="165" t="s">
        <v>13027</v>
      </c>
      <c r="U1251" s="185"/>
      <c r="V1251" s="209">
        <v>448</v>
      </c>
      <c r="X1251" s="210">
        <v>0</v>
      </c>
      <c r="AB1251" s="211" t="s">
        <v>15971</v>
      </c>
    </row>
    <row r="1252" spans="1:28" s="210" customFormat="1" ht="27">
      <c r="A1252" s="165" t="s">
        <v>752</v>
      </c>
      <c r="B1252" s="166" t="s">
        <v>1088</v>
      </c>
      <c r="C1252" s="170" t="s">
        <v>751</v>
      </c>
      <c r="D1252" s="213"/>
      <c r="E1252" s="166" t="s">
        <v>2322</v>
      </c>
      <c r="F1252" s="166" t="s">
        <v>752</v>
      </c>
      <c r="G1252" s="166" t="s">
        <v>12764</v>
      </c>
      <c r="H1252" s="167">
        <v>0</v>
      </c>
      <c r="I1252" s="168" t="s">
        <v>13312</v>
      </c>
      <c r="J1252" s="168" t="s">
        <v>1630</v>
      </c>
      <c r="K1252" s="207"/>
      <c r="L1252" s="207"/>
      <c r="M1252" s="207"/>
      <c r="N1252" s="207"/>
      <c r="O1252" s="207"/>
      <c r="P1252" s="169"/>
      <c r="Q1252" s="208"/>
      <c r="R1252" s="166" t="s">
        <v>751</v>
      </c>
      <c r="S1252" s="165" t="s">
        <v>12233</v>
      </c>
      <c r="T1252" s="165" t="s">
        <v>11072</v>
      </c>
      <c r="U1252" s="185"/>
      <c r="V1252" s="209">
        <v>541</v>
      </c>
      <c r="X1252" s="210">
        <v>0</v>
      </c>
      <c r="AB1252" s="211" t="s">
        <v>16002</v>
      </c>
    </row>
    <row r="1253" spans="1:28" s="210" customFormat="1" ht="54">
      <c r="A1253" s="165" t="s">
        <v>12709</v>
      </c>
      <c r="B1253" s="166" t="s">
        <v>1088</v>
      </c>
      <c r="C1253" s="170" t="s">
        <v>12708</v>
      </c>
      <c r="D1253" s="213"/>
      <c r="E1253" s="166" t="s">
        <v>2323</v>
      </c>
      <c r="F1253" s="166" t="s">
        <v>12709</v>
      </c>
      <c r="G1253" s="166" t="s">
        <v>12764</v>
      </c>
      <c r="H1253" s="167">
        <v>0</v>
      </c>
      <c r="I1253" s="168" t="s">
        <v>12710</v>
      </c>
      <c r="J1253" s="168" t="s">
        <v>1660</v>
      </c>
      <c r="K1253" s="207"/>
      <c r="L1253" s="207"/>
      <c r="M1253" s="207"/>
      <c r="N1253" s="207"/>
      <c r="O1253" s="207"/>
      <c r="P1253" s="169"/>
      <c r="Q1253" s="208"/>
      <c r="R1253" s="166" t="s">
        <v>12708</v>
      </c>
      <c r="S1253" s="165" t="s">
        <v>12238</v>
      </c>
      <c r="T1253" s="165" t="s">
        <v>11494</v>
      </c>
      <c r="U1253" s="185"/>
      <c r="V1253" s="209">
        <v>551</v>
      </c>
      <c r="X1253" s="210">
        <v>0</v>
      </c>
      <c r="AB1253" s="211" t="s">
        <v>16045</v>
      </c>
    </row>
    <row r="1254" spans="1:28" s="210" customFormat="1" ht="94.5">
      <c r="A1254" s="293" t="s">
        <v>756</v>
      </c>
      <c r="B1254" s="166" t="s">
        <v>1088</v>
      </c>
      <c r="C1254" s="170" t="s">
        <v>14867</v>
      </c>
      <c r="D1254" s="213"/>
      <c r="E1254" s="166" t="s">
        <v>1058</v>
      </c>
      <c r="F1254" s="166" t="s">
        <v>756</v>
      </c>
      <c r="G1254" s="166" t="s">
        <v>12764</v>
      </c>
      <c r="H1254" s="167">
        <v>0</v>
      </c>
      <c r="I1254" s="168" t="s">
        <v>2336</v>
      </c>
      <c r="J1254" s="168" t="s">
        <v>13126</v>
      </c>
      <c r="K1254" s="207"/>
      <c r="L1254" s="207"/>
      <c r="M1254" s="207"/>
      <c r="N1254" s="207"/>
      <c r="O1254" s="207"/>
      <c r="P1254" s="169"/>
      <c r="Q1254" s="208"/>
      <c r="R1254" s="166" t="s">
        <v>14867</v>
      </c>
      <c r="S1254" s="165" t="s">
        <v>12054</v>
      </c>
      <c r="T1254" s="165" t="s">
        <v>13027</v>
      </c>
      <c r="U1254" s="185"/>
      <c r="V1254" s="209">
        <v>524</v>
      </c>
      <c r="X1254" s="210">
        <v>0</v>
      </c>
      <c r="AB1254" s="211" t="s">
        <v>16017</v>
      </c>
    </row>
    <row r="1255" spans="1:28" s="210" customFormat="1" ht="54">
      <c r="A1255" s="293" t="s">
        <v>750</v>
      </c>
      <c r="B1255" s="166" t="s">
        <v>1088</v>
      </c>
      <c r="C1255" s="170" t="s">
        <v>13288</v>
      </c>
      <c r="D1255" s="213"/>
      <c r="E1255" s="166" t="s">
        <v>1063</v>
      </c>
      <c r="F1255" s="166" t="s">
        <v>750</v>
      </c>
      <c r="G1255" s="166" t="s">
        <v>12764</v>
      </c>
      <c r="H1255" s="167">
        <v>0</v>
      </c>
      <c r="I1255" s="168" t="s">
        <v>1710</v>
      </c>
      <c r="J1255" s="168" t="s">
        <v>12398</v>
      </c>
      <c r="K1255" s="207"/>
      <c r="L1255" s="207"/>
      <c r="M1255" s="207"/>
      <c r="N1255" s="207"/>
      <c r="O1255" s="207"/>
      <c r="P1255" s="169"/>
      <c r="Q1255" s="208"/>
      <c r="R1255" s="166" t="s">
        <v>13288</v>
      </c>
      <c r="S1255" s="165" t="s">
        <v>12107</v>
      </c>
      <c r="T1255" s="165" t="s">
        <v>5882</v>
      </c>
      <c r="U1255" s="185"/>
      <c r="V1255" s="209">
        <v>510</v>
      </c>
      <c r="X1255" s="210">
        <v>0</v>
      </c>
      <c r="AB1255" s="211" t="s">
        <v>15965</v>
      </c>
    </row>
    <row r="1256" spans="1:28" s="210" customFormat="1" ht="54">
      <c r="A1256" s="293" t="s">
        <v>767</v>
      </c>
      <c r="B1256" s="166" t="s">
        <v>1088</v>
      </c>
      <c r="C1256" s="170" t="s">
        <v>13289</v>
      </c>
      <c r="D1256" s="213"/>
      <c r="E1256" s="166" t="s">
        <v>1063</v>
      </c>
      <c r="F1256" s="166" t="s">
        <v>767</v>
      </c>
      <c r="G1256" s="166" t="s">
        <v>12764</v>
      </c>
      <c r="H1256" s="167">
        <v>0</v>
      </c>
      <c r="I1256" s="168" t="s">
        <v>1708</v>
      </c>
      <c r="J1256" s="168" t="s">
        <v>5897</v>
      </c>
      <c r="K1256" s="207"/>
      <c r="L1256" s="207"/>
      <c r="M1256" s="207"/>
      <c r="N1256" s="207"/>
      <c r="O1256" s="207"/>
      <c r="P1256" s="169"/>
      <c r="Q1256" s="208"/>
      <c r="R1256" s="166" t="s">
        <v>13289</v>
      </c>
      <c r="S1256" s="165" t="s">
        <v>12107</v>
      </c>
      <c r="T1256" s="165" t="s">
        <v>5896</v>
      </c>
      <c r="U1256" s="185"/>
      <c r="V1256" s="209">
        <v>509</v>
      </c>
      <c r="X1256" s="210">
        <v>0</v>
      </c>
      <c r="AB1256" s="211" t="s">
        <v>15966</v>
      </c>
    </row>
    <row r="1257" spans="1:28" s="210" customFormat="1" ht="54">
      <c r="A1257" s="293" t="s">
        <v>14907</v>
      </c>
      <c r="B1257" s="166" t="s">
        <v>1088</v>
      </c>
      <c r="C1257" s="170" t="s">
        <v>14906</v>
      </c>
      <c r="D1257" s="213"/>
      <c r="E1257" s="166" t="s">
        <v>1063</v>
      </c>
      <c r="F1257" s="166" t="s">
        <v>14907</v>
      </c>
      <c r="G1257" s="166" t="s">
        <v>12764</v>
      </c>
      <c r="H1257" s="167">
        <v>0</v>
      </c>
      <c r="I1257" s="168" t="s">
        <v>14910</v>
      </c>
      <c r="J1257" s="168" t="s">
        <v>12398</v>
      </c>
      <c r="K1257" s="207"/>
      <c r="L1257" s="207"/>
      <c r="M1257" s="207"/>
      <c r="N1257" s="207"/>
      <c r="O1257" s="207"/>
      <c r="P1257" s="169"/>
      <c r="Q1257" s="208"/>
      <c r="R1257" s="166" t="s">
        <v>14906</v>
      </c>
      <c r="S1257" s="165" t="s">
        <v>12107</v>
      </c>
      <c r="T1257" s="165" t="s">
        <v>5882</v>
      </c>
      <c r="U1257" s="185"/>
      <c r="V1257" s="209">
        <v>500</v>
      </c>
      <c r="X1257" s="210">
        <v>0</v>
      </c>
      <c r="AB1257" s="211" t="s">
        <v>16296</v>
      </c>
    </row>
    <row r="1258" spans="1:28" s="210" customFormat="1" ht="67.5">
      <c r="A1258" s="293" t="s">
        <v>14902</v>
      </c>
      <c r="B1258" s="166" t="s">
        <v>1088</v>
      </c>
      <c r="C1258" s="170" t="s">
        <v>14901</v>
      </c>
      <c r="D1258" s="213"/>
      <c r="E1258" s="166" t="s">
        <v>1063</v>
      </c>
      <c r="F1258" s="166" t="s">
        <v>14902</v>
      </c>
      <c r="G1258" s="166" t="s">
        <v>12764</v>
      </c>
      <c r="H1258" s="167">
        <v>0</v>
      </c>
      <c r="I1258" s="168" t="s">
        <v>14908</v>
      </c>
      <c r="J1258" s="168" t="s">
        <v>12398</v>
      </c>
      <c r="K1258" s="207"/>
      <c r="L1258" s="207"/>
      <c r="M1258" s="207"/>
      <c r="N1258" s="207"/>
      <c r="O1258" s="207"/>
      <c r="P1258" s="169"/>
      <c r="Q1258" s="208"/>
      <c r="R1258" s="166" t="s">
        <v>14901</v>
      </c>
      <c r="S1258" s="165" t="s">
        <v>12107</v>
      </c>
      <c r="T1258" s="165" t="s">
        <v>5882</v>
      </c>
      <c r="U1258" s="185"/>
      <c r="V1258" s="209">
        <v>504</v>
      </c>
      <c r="X1258" s="210">
        <v>0</v>
      </c>
      <c r="AB1258" s="211" t="s">
        <v>16018</v>
      </c>
    </row>
    <row r="1259" spans="1:28" s="210" customFormat="1" ht="67.5">
      <c r="A1259" s="293" t="s">
        <v>14873</v>
      </c>
      <c r="B1259" s="166" t="s">
        <v>1088</v>
      </c>
      <c r="C1259" s="170" t="s">
        <v>14872</v>
      </c>
      <c r="D1259" s="213"/>
      <c r="E1259" s="166" t="s">
        <v>1063</v>
      </c>
      <c r="F1259" s="166" t="s">
        <v>14873</v>
      </c>
      <c r="G1259" s="166" t="s">
        <v>12764</v>
      </c>
      <c r="H1259" s="167">
        <v>0</v>
      </c>
      <c r="I1259" s="168" t="s">
        <v>1686</v>
      </c>
      <c r="J1259" s="168" t="s">
        <v>12398</v>
      </c>
      <c r="K1259" s="207"/>
      <c r="L1259" s="207"/>
      <c r="M1259" s="207"/>
      <c r="N1259" s="207"/>
      <c r="O1259" s="207"/>
      <c r="P1259" s="169"/>
      <c r="Q1259" s="208"/>
      <c r="R1259" s="166" t="s">
        <v>14872</v>
      </c>
      <c r="S1259" s="165" t="s">
        <v>12107</v>
      </c>
      <c r="T1259" s="165" t="s">
        <v>5882</v>
      </c>
      <c r="U1259" s="185"/>
      <c r="V1259" s="209">
        <v>506</v>
      </c>
      <c r="X1259" s="210">
        <v>0</v>
      </c>
      <c r="AB1259" s="211" t="s">
        <v>16007</v>
      </c>
    </row>
    <row r="1260" spans="1:28" s="210" customFormat="1" ht="67.5">
      <c r="A1260" s="293" t="s">
        <v>13349</v>
      </c>
      <c r="B1260" s="166" t="s">
        <v>1088</v>
      </c>
      <c r="C1260" s="170" t="s">
        <v>13335</v>
      </c>
      <c r="D1260" s="213"/>
      <c r="E1260" s="166" t="s">
        <v>1063</v>
      </c>
      <c r="F1260" s="166" t="s">
        <v>13349</v>
      </c>
      <c r="G1260" s="166" t="s">
        <v>12764</v>
      </c>
      <c r="H1260" s="167">
        <v>0</v>
      </c>
      <c r="I1260" s="168" t="s">
        <v>14557</v>
      </c>
      <c r="J1260" s="168" t="s">
        <v>12398</v>
      </c>
      <c r="K1260" s="207"/>
      <c r="L1260" s="207"/>
      <c r="M1260" s="207"/>
      <c r="N1260" s="207"/>
      <c r="O1260" s="207"/>
      <c r="P1260" s="169"/>
      <c r="Q1260" s="208"/>
      <c r="R1260" s="166" t="s">
        <v>13335</v>
      </c>
      <c r="S1260" s="165" t="s">
        <v>12107</v>
      </c>
      <c r="T1260" s="165" t="s">
        <v>5882</v>
      </c>
      <c r="U1260" s="185"/>
      <c r="V1260" s="209">
        <v>503</v>
      </c>
      <c r="X1260" s="210">
        <v>0</v>
      </c>
      <c r="AB1260" s="211" t="s">
        <v>16010</v>
      </c>
    </row>
    <row r="1261" spans="1:28" s="210" customFormat="1" ht="27">
      <c r="A1261" s="293" t="s">
        <v>753</v>
      </c>
      <c r="B1261" s="166" t="s">
        <v>1088</v>
      </c>
      <c r="C1261" s="170" t="s">
        <v>989</v>
      </c>
      <c r="D1261" s="213"/>
      <c r="E1261" s="166" t="s">
        <v>848</v>
      </c>
      <c r="F1261" s="166" t="s">
        <v>753</v>
      </c>
      <c r="G1261" s="166" t="s">
        <v>12764</v>
      </c>
      <c r="H1261" s="167">
        <v>0</v>
      </c>
      <c r="I1261" s="168" t="s">
        <v>1711</v>
      </c>
      <c r="J1261" s="168" t="s">
        <v>1712</v>
      </c>
      <c r="K1261" s="207"/>
      <c r="L1261" s="207"/>
      <c r="M1261" s="207"/>
      <c r="N1261" s="207"/>
      <c r="O1261" s="207"/>
      <c r="P1261" s="169"/>
      <c r="Q1261" s="208"/>
      <c r="R1261" s="166" t="s">
        <v>989</v>
      </c>
      <c r="S1261" s="165" t="s">
        <v>12223</v>
      </c>
      <c r="T1261" s="165" t="s">
        <v>10711</v>
      </c>
      <c r="U1261" s="185"/>
      <c r="V1261" s="209">
        <v>521</v>
      </c>
      <c r="X1261" s="210">
        <v>0</v>
      </c>
      <c r="AB1261" s="211" t="s">
        <v>15977</v>
      </c>
    </row>
    <row r="1262" spans="1:28" s="210" customFormat="1" ht="27">
      <c r="A1262" s="293" t="s">
        <v>744</v>
      </c>
      <c r="B1262" s="166" t="s">
        <v>1088</v>
      </c>
      <c r="C1262" s="170" t="s">
        <v>992</v>
      </c>
      <c r="D1262" s="213"/>
      <c r="E1262" s="166" t="s">
        <v>840</v>
      </c>
      <c r="F1262" s="166" t="s">
        <v>744</v>
      </c>
      <c r="G1262" s="166" t="s">
        <v>12764</v>
      </c>
      <c r="H1262" s="167">
        <v>0</v>
      </c>
      <c r="I1262" s="168" t="s">
        <v>1702</v>
      </c>
      <c r="J1262" s="168" t="s">
        <v>8699</v>
      </c>
      <c r="K1262" s="207"/>
      <c r="L1262" s="207"/>
      <c r="M1262" s="207"/>
      <c r="N1262" s="207"/>
      <c r="O1262" s="207"/>
      <c r="P1262" s="169"/>
      <c r="Q1262" s="208"/>
      <c r="R1262" s="166" t="s">
        <v>992</v>
      </c>
      <c r="S1262" s="165" t="s">
        <v>12179</v>
      </c>
      <c r="T1262" s="165" t="s">
        <v>8698</v>
      </c>
      <c r="U1262" s="185"/>
      <c r="V1262" s="209">
        <v>481</v>
      </c>
      <c r="X1262" s="210">
        <v>0</v>
      </c>
      <c r="AB1262" s="211" t="s">
        <v>15974</v>
      </c>
    </row>
    <row r="1263" spans="1:28" s="210" customFormat="1" ht="54">
      <c r="A1263" s="293" t="s">
        <v>750</v>
      </c>
      <c r="B1263" s="166" t="s">
        <v>1088</v>
      </c>
      <c r="C1263" s="170" t="s">
        <v>13288</v>
      </c>
      <c r="D1263" s="213" t="s">
        <v>15943</v>
      </c>
      <c r="E1263" s="166" t="s">
        <v>1063</v>
      </c>
      <c r="F1263" s="166" t="s">
        <v>750</v>
      </c>
      <c r="G1263" s="166" t="s">
        <v>12764</v>
      </c>
      <c r="H1263" s="167">
        <v>0</v>
      </c>
      <c r="I1263" s="168" t="s">
        <v>1710</v>
      </c>
      <c r="J1263" s="168" t="s">
        <v>12398</v>
      </c>
      <c r="K1263" s="207"/>
      <c r="L1263" s="207"/>
      <c r="M1263" s="207"/>
      <c r="N1263" s="207"/>
      <c r="O1263" s="207"/>
      <c r="P1263" s="169"/>
      <c r="Q1263" s="208"/>
      <c r="R1263" s="166" t="s">
        <v>13288</v>
      </c>
      <c r="S1263" s="165" t="s">
        <v>12107</v>
      </c>
      <c r="T1263" s="165" t="s">
        <v>5882</v>
      </c>
      <c r="U1263" s="185"/>
      <c r="V1263" s="209">
        <v>510</v>
      </c>
      <c r="X1263" s="210">
        <v>0</v>
      </c>
      <c r="AB1263" s="211" t="s">
        <v>15965</v>
      </c>
    </row>
    <row r="1264" spans="1:28" s="210" customFormat="1" ht="108">
      <c r="A1264" s="293" t="s">
        <v>14532</v>
      </c>
      <c r="B1264" s="166" t="s">
        <v>1088</v>
      </c>
      <c r="C1264" s="170" t="s">
        <v>14531</v>
      </c>
      <c r="D1264" s="213"/>
      <c r="E1264" s="166" t="s">
        <v>1054</v>
      </c>
      <c r="F1264" s="166" t="s">
        <v>14532</v>
      </c>
      <c r="G1264" s="166" t="s">
        <v>12764</v>
      </c>
      <c r="H1264" s="167">
        <v>0</v>
      </c>
      <c r="I1264" s="168" t="s">
        <v>14555</v>
      </c>
      <c r="J1264" s="168" t="s">
        <v>1610</v>
      </c>
      <c r="K1264" s="207"/>
      <c r="L1264" s="207"/>
      <c r="M1264" s="207"/>
      <c r="N1264" s="207"/>
      <c r="O1264" s="207"/>
      <c r="P1264" s="169"/>
      <c r="Q1264" s="208"/>
      <c r="R1264" s="166" t="s">
        <v>14531</v>
      </c>
      <c r="S1264" s="165" t="s">
        <v>12037</v>
      </c>
      <c r="T1264" s="165" t="s">
        <v>3340</v>
      </c>
      <c r="U1264" s="185"/>
      <c r="V1264" s="209">
        <v>436</v>
      </c>
      <c r="X1264" s="210">
        <v>0</v>
      </c>
      <c r="AB1264" s="211" t="s">
        <v>16019</v>
      </c>
    </row>
    <row r="1265" spans="1:28" s="210" customFormat="1" ht="54">
      <c r="A1265" s="293" t="s">
        <v>767</v>
      </c>
      <c r="B1265" s="166" t="s">
        <v>1088</v>
      </c>
      <c r="C1265" s="170" t="s">
        <v>13289</v>
      </c>
      <c r="D1265" s="213" t="s">
        <v>16496</v>
      </c>
      <c r="E1265" s="166" t="s">
        <v>1063</v>
      </c>
      <c r="F1265" s="166" t="s">
        <v>767</v>
      </c>
      <c r="G1265" s="166" t="s">
        <v>12764</v>
      </c>
      <c r="H1265" s="167">
        <v>0</v>
      </c>
      <c r="I1265" s="168" t="s">
        <v>1708</v>
      </c>
      <c r="J1265" s="168" t="s">
        <v>5897</v>
      </c>
      <c r="K1265" s="207"/>
      <c r="L1265" s="207"/>
      <c r="M1265" s="207"/>
      <c r="N1265" s="207"/>
      <c r="O1265" s="207"/>
      <c r="P1265" s="169"/>
      <c r="Q1265" s="208"/>
      <c r="R1265" s="166" t="s">
        <v>13289</v>
      </c>
      <c r="S1265" s="165" t="s">
        <v>12107</v>
      </c>
      <c r="T1265" s="165" t="s">
        <v>5896</v>
      </c>
      <c r="U1265" s="185"/>
      <c r="V1265" s="209">
        <v>509</v>
      </c>
      <c r="X1265" s="210">
        <v>0</v>
      </c>
      <c r="AB1265" s="211" t="s">
        <v>15966</v>
      </c>
    </row>
    <row r="1266" spans="1:28" s="210" customFormat="1" ht="27">
      <c r="A1266" s="293" t="s">
        <v>738</v>
      </c>
      <c r="B1266" s="166" t="s">
        <v>1088</v>
      </c>
      <c r="C1266" s="170" t="s">
        <v>778</v>
      </c>
      <c r="D1266" s="213"/>
      <c r="E1266" s="166" t="s">
        <v>842</v>
      </c>
      <c r="F1266" s="166" t="s">
        <v>738</v>
      </c>
      <c r="G1266" s="166" t="s">
        <v>12764</v>
      </c>
      <c r="H1266" s="167">
        <v>0</v>
      </c>
      <c r="I1266" s="168" t="s">
        <v>1690</v>
      </c>
      <c r="J1266" s="168" t="s">
        <v>9079</v>
      </c>
      <c r="K1266" s="207"/>
      <c r="L1266" s="207"/>
      <c r="M1266" s="207"/>
      <c r="N1266" s="207"/>
      <c r="O1266" s="207"/>
      <c r="P1266" s="169"/>
      <c r="Q1266" s="208"/>
      <c r="R1266" s="166" t="s">
        <v>778</v>
      </c>
      <c r="S1266" s="165" t="s">
        <v>12184</v>
      </c>
      <c r="T1266" s="165" t="s">
        <v>13070</v>
      </c>
      <c r="U1266" s="185"/>
      <c r="V1266" s="209">
        <v>437</v>
      </c>
      <c r="X1266" s="210">
        <v>0</v>
      </c>
      <c r="AB1266" s="211" t="s">
        <v>15970</v>
      </c>
    </row>
    <row r="1267" spans="1:28" s="210" customFormat="1" ht="40.5">
      <c r="A1267" s="293" t="s">
        <v>1728</v>
      </c>
      <c r="B1267" s="166" t="s">
        <v>1088</v>
      </c>
      <c r="C1267" s="170" t="s">
        <v>14898</v>
      </c>
      <c r="D1267" s="213"/>
      <c r="E1267" s="166" t="s">
        <v>1053</v>
      </c>
      <c r="F1267" s="166" t="s">
        <v>1728</v>
      </c>
      <c r="G1267" s="166" t="s">
        <v>12764</v>
      </c>
      <c r="H1267" s="167">
        <v>0</v>
      </c>
      <c r="I1267" s="168" t="s">
        <v>1729</v>
      </c>
      <c r="J1267" s="168" t="s">
        <v>3031</v>
      </c>
      <c r="K1267" s="207"/>
      <c r="L1267" s="207"/>
      <c r="M1267" s="207"/>
      <c r="N1267" s="207"/>
      <c r="O1267" s="207"/>
      <c r="P1267" s="169"/>
      <c r="Q1267" s="208"/>
      <c r="R1267" s="166" t="s">
        <v>14898</v>
      </c>
      <c r="S1267" s="165" t="s">
        <v>12026</v>
      </c>
      <c r="T1267" s="165" t="s">
        <v>3030</v>
      </c>
      <c r="U1267" s="185"/>
      <c r="V1267" s="209">
        <v>404</v>
      </c>
      <c r="X1267" s="210">
        <v>0</v>
      </c>
      <c r="AB1267" s="211" t="s">
        <v>16015</v>
      </c>
    </row>
    <row r="1268" spans="1:28" s="210" customFormat="1" ht="54">
      <c r="A1268" s="293"/>
      <c r="B1268" s="166" t="s">
        <v>1088</v>
      </c>
      <c r="C1268" s="170" t="s">
        <v>13289</v>
      </c>
      <c r="D1268" s="170" t="s">
        <v>13289</v>
      </c>
      <c r="E1268" s="166" t="s">
        <v>1063</v>
      </c>
      <c r="F1268" s="166" t="s">
        <v>767</v>
      </c>
      <c r="G1268" s="166" t="s">
        <v>12764</v>
      </c>
      <c r="H1268" s="167">
        <v>0</v>
      </c>
      <c r="I1268" s="168" t="s">
        <v>1708</v>
      </c>
      <c r="J1268" s="168" t="s">
        <v>5897</v>
      </c>
      <c r="K1268" s="207"/>
      <c r="L1268" s="207"/>
      <c r="M1268" s="207"/>
      <c r="N1268" s="207"/>
      <c r="O1268" s="207"/>
      <c r="P1268" s="169"/>
      <c r="Q1268" s="208"/>
      <c r="R1268" s="166" t="s">
        <v>13289</v>
      </c>
      <c r="S1268" s="165" t="s">
        <v>12107</v>
      </c>
      <c r="T1268" s="165" t="s">
        <v>5896</v>
      </c>
      <c r="U1268" s="185"/>
      <c r="V1268" s="209">
        <v>509</v>
      </c>
      <c r="X1268" s="210">
        <v>0</v>
      </c>
      <c r="AB1268" s="211" t="s">
        <v>15966</v>
      </c>
    </row>
    <row r="1269" spans="1:28" s="210" customFormat="1" ht="54">
      <c r="A1269" s="293"/>
      <c r="B1269" s="166" t="s">
        <v>1088</v>
      </c>
      <c r="C1269" s="170" t="s">
        <v>13288</v>
      </c>
      <c r="D1269" s="170" t="s">
        <v>13288</v>
      </c>
      <c r="E1269" s="166" t="s">
        <v>1063</v>
      </c>
      <c r="F1269" s="166" t="s">
        <v>750</v>
      </c>
      <c r="G1269" s="166" t="s">
        <v>12764</v>
      </c>
      <c r="H1269" s="167">
        <v>0</v>
      </c>
      <c r="I1269" s="168" t="s">
        <v>1710</v>
      </c>
      <c r="J1269" s="168" t="s">
        <v>12398</v>
      </c>
      <c r="K1269" s="207"/>
      <c r="L1269" s="207"/>
      <c r="M1269" s="207"/>
      <c r="N1269" s="207"/>
      <c r="O1269" s="207"/>
      <c r="P1269" s="169"/>
      <c r="Q1269" s="208"/>
      <c r="R1269" s="166" t="s">
        <v>13288</v>
      </c>
      <c r="S1269" s="165" t="s">
        <v>12107</v>
      </c>
      <c r="T1269" s="165" t="s">
        <v>5882</v>
      </c>
      <c r="U1269" s="185"/>
      <c r="V1269" s="209">
        <v>510</v>
      </c>
      <c r="X1269" s="210">
        <v>0</v>
      </c>
      <c r="AB1269" s="211" t="s">
        <v>15965</v>
      </c>
    </row>
    <row r="1270" spans="1:28" s="210" customFormat="1" ht="54">
      <c r="A1270" s="293"/>
      <c r="B1270" s="166" t="s">
        <v>1088</v>
      </c>
      <c r="C1270" s="170" t="s">
        <v>13289</v>
      </c>
      <c r="D1270" s="213"/>
      <c r="E1270" s="166" t="s">
        <v>1063</v>
      </c>
      <c r="F1270" s="166" t="s">
        <v>767</v>
      </c>
      <c r="G1270" s="166" t="s">
        <v>12764</v>
      </c>
      <c r="H1270" s="167">
        <v>0</v>
      </c>
      <c r="I1270" s="168" t="s">
        <v>1708</v>
      </c>
      <c r="J1270" s="168" t="s">
        <v>5897</v>
      </c>
      <c r="K1270" s="207"/>
      <c r="L1270" s="207"/>
      <c r="M1270" s="207"/>
      <c r="N1270" s="207"/>
      <c r="O1270" s="207"/>
      <c r="P1270" s="169"/>
      <c r="Q1270" s="208"/>
      <c r="R1270" s="166" t="s">
        <v>13289</v>
      </c>
      <c r="S1270" s="165" t="s">
        <v>12107</v>
      </c>
      <c r="T1270" s="165" t="s">
        <v>5896</v>
      </c>
      <c r="U1270" s="185"/>
      <c r="V1270" s="209">
        <v>509</v>
      </c>
      <c r="X1270" s="210">
        <v>0</v>
      </c>
      <c r="AB1270" s="211" t="s">
        <v>15966</v>
      </c>
    </row>
    <row r="1271" spans="1:28" s="210" customFormat="1" ht="54">
      <c r="A1271" s="293"/>
      <c r="B1271" s="166" t="s">
        <v>1088</v>
      </c>
      <c r="C1271" s="170" t="s">
        <v>13288</v>
      </c>
      <c r="D1271" s="213"/>
      <c r="E1271" s="166" t="s">
        <v>1063</v>
      </c>
      <c r="F1271" s="166" t="s">
        <v>750</v>
      </c>
      <c r="G1271" s="166" t="s">
        <v>12764</v>
      </c>
      <c r="H1271" s="167">
        <v>0</v>
      </c>
      <c r="I1271" s="168" t="s">
        <v>1710</v>
      </c>
      <c r="J1271" s="168" t="s">
        <v>12398</v>
      </c>
      <c r="K1271" s="207"/>
      <c r="L1271" s="207"/>
      <c r="M1271" s="207"/>
      <c r="N1271" s="207"/>
      <c r="O1271" s="207"/>
      <c r="P1271" s="169"/>
      <c r="Q1271" s="208"/>
      <c r="R1271" s="166" t="s">
        <v>13288</v>
      </c>
      <c r="S1271" s="165" t="s">
        <v>12107</v>
      </c>
      <c r="T1271" s="165" t="s">
        <v>5882</v>
      </c>
      <c r="U1271" s="185"/>
      <c r="V1271" s="209">
        <v>510</v>
      </c>
      <c r="X1271" s="210">
        <v>0</v>
      </c>
      <c r="AB1271" s="211" t="s">
        <v>15965</v>
      </c>
    </row>
    <row r="1272" spans="1:28" s="210" customFormat="1" ht="67.5">
      <c r="A1272" s="293"/>
      <c r="B1272" s="166" t="s">
        <v>1088</v>
      </c>
      <c r="C1272" s="170" t="s">
        <v>13335</v>
      </c>
      <c r="D1272" s="213"/>
      <c r="E1272" s="166" t="s">
        <v>1063</v>
      </c>
      <c r="F1272" s="166" t="s">
        <v>13349</v>
      </c>
      <c r="G1272" s="166" t="s">
        <v>12764</v>
      </c>
      <c r="H1272" s="167">
        <v>0</v>
      </c>
      <c r="I1272" s="168" t="s">
        <v>14557</v>
      </c>
      <c r="J1272" s="168" t="s">
        <v>12398</v>
      </c>
      <c r="K1272" s="207"/>
      <c r="L1272" s="207"/>
      <c r="M1272" s="207"/>
      <c r="N1272" s="207"/>
      <c r="O1272" s="207"/>
      <c r="P1272" s="169"/>
      <c r="Q1272" s="208"/>
      <c r="R1272" s="166" t="s">
        <v>13335</v>
      </c>
      <c r="S1272" s="165" t="s">
        <v>12107</v>
      </c>
      <c r="T1272" s="165" t="s">
        <v>5882</v>
      </c>
      <c r="U1272" s="185"/>
      <c r="V1272" s="209">
        <v>503</v>
      </c>
      <c r="X1272" s="210">
        <v>0</v>
      </c>
      <c r="AB1272" s="211" t="s">
        <v>16010</v>
      </c>
    </row>
    <row r="1273" spans="1:28" s="210" customFormat="1" ht="81">
      <c r="A1273" s="293"/>
      <c r="B1273" s="166" t="s">
        <v>1088</v>
      </c>
      <c r="C1273" s="170" t="s">
        <v>1713</v>
      </c>
      <c r="D1273" s="213"/>
      <c r="E1273" s="166" t="s">
        <v>848</v>
      </c>
      <c r="F1273" s="166" t="s">
        <v>753</v>
      </c>
      <c r="G1273" s="166" t="s">
        <v>12764</v>
      </c>
      <c r="H1273" s="167">
        <v>0</v>
      </c>
      <c r="I1273" s="168" t="s">
        <v>1711</v>
      </c>
      <c r="J1273" s="168" t="s">
        <v>1712</v>
      </c>
      <c r="K1273" s="207"/>
      <c r="L1273" s="207"/>
      <c r="M1273" s="207"/>
      <c r="N1273" s="207"/>
      <c r="O1273" s="207"/>
      <c r="P1273" s="169"/>
      <c r="Q1273" s="208"/>
      <c r="R1273" s="166" t="s">
        <v>989</v>
      </c>
      <c r="S1273" s="165" t="s">
        <v>12223</v>
      </c>
      <c r="T1273" s="165" t="s">
        <v>10711</v>
      </c>
      <c r="U1273" s="185"/>
      <c r="V1273" s="209">
        <v>520</v>
      </c>
      <c r="X1273" s="210">
        <v>0</v>
      </c>
      <c r="AB1273" s="211" t="s">
        <v>16011</v>
      </c>
    </row>
    <row r="1274" spans="1:28" s="210" customFormat="1" ht="27">
      <c r="A1274" s="293"/>
      <c r="B1274" s="166" t="s">
        <v>1088</v>
      </c>
      <c r="C1274" s="170" t="s">
        <v>778</v>
      </c>
      <c r="D1274" s="213"/>
      <c r="E1274" s="166" t="s">
        <v>842</v>
      </c>
      <c r="F1274" s="166" t="s">
        <v>738</v>
      </c>
      <c r="G1274" s="166" t="s">
        <v>12764</v>
      </c>
      <c r="H1274" s="167">
        <v>0</v>
      </c>
      <c r="I1274" s="168" t="s">
        <v>1690</v>
      </c>
      <c r="J1274" s="168" t="s">
        <v>9079</v>
      </c>
      <c r="K1274" s="207"/>
      <c r="L1274" s="207"/>
      <c r="M1274" s="207"/>
      <c r="N1274" s="207"/>
      <c r="O1274" s="207"/>
      <c r="P1274" s="169"/>
      <c r="Q1274" s="208"/>
      <c r="R1274" s="166" t="s">
        <v>778</v>
      </c>
      <c r="S1274" s="165" t="s">
        <v>12184</v>
      </c>
      <c r="T1274" s="165" t="s">
        <v>13070</v>
      </c>
      <c r="U1274" s="185"/>
      <c r="V1274" s="209">
        <v>437</v>
      </c>
      <c r="X1274" s="210">
        <v>0</v>
      </c>
      <c r="AB1274" s="211" t="s">
        <v>15970</v>
      </c>
    </row>
    <row r="1275" spans="1:28" s="210" customFormat="1" ht="40.5">
      <c r="A1275" s="293"/>
      <c r="B1275" s="166" t="s">
        <v>1088</v>
      </c>
      <c r="C1275" s="170" t="s">
        <v>14898</v>
      </c>
      <c r="D1275" s="213"/>
      <c r="E1275" s="166" t="s">
        <v>1053</v>
      </c>
      <c r="F1275" s="166" t="s">
        <v>1728</v>
      </c>
      <c r="G1275" s="166" t="s">
        <v>12764</v>
      </c>
      <c r="H1275" s="167">
        <v>0</v>
      </c>
      <c r="I1275" s="168" t="s">
        <v>1729</v>
      </c>
      <c r="J1275" s="168" t="s">
        <v>3031</v>
      </c>
      <c r="K1275" s="207"/>
      <c r="L1275" s="207"/>
      <c r="M1275" s="207"/>
      <c r="N1275" s="207"/>
      <c r="O1275" s="207"/>
      <c r="P1275" s="169"/>
      <c r="Q1275" s="208"/>
      <c r="R1275" s="166" t="s">
        <v>14898</v>
      </c>
      <c r="S1275" s="165" t="s">
        <v>12026</v>
      </c>
      <c r="T1275" s="165" t="s">
        <v>3030</v>
      </c>
      <c r="U1275" s="185"/>
      <c r="V1275" s="209">
        <v>404</v>
      </c>
      <c r="X1275" s="210">
        <v>0</v>
      </c>
      <c r="AB1275" s="211" t="s">
        <v>16015</v>
      </c>
    </row>
    <row r="1276" spans="1:28" s="210" customFormat="1" ht="94.5">
      <c r="A1276" s="293"/>
      <c r="B1276" s="166" t="s">
        <v>1088</v>
      </c>
      <c r="C1276" s="170" t="s">
        <v>14867</v>
      </c>
      <c r="D1276" s="213"/>
      <c r="E1276" s="166" t="s">
        <v>1058</v>
      </c>
      <c r="F1276" s="166" t="s">
        <v>756</v>
      </c>
      <c r="G1276" s="166" t="s">
        <v>12764</v>
      </c>
      <c r="H1276" s="167">
        <v>0</v>
      </c>
      <c r="I1276" s="168" t="s">
        <v>2336</v>
      </c>
      <c r="J1276" s="168" t="s">
        <v>13126</v>
      </c>
      <c r="K1276" s="207"/>
      <c r="L1276" s="207"/>
      <c r="M1276" s="207"/>
      <c r="N1276" s="207"/>
      <c r="O1276" s="207"/>
      <c r="P1276" s="169"/>
      <c r="Q1276" s="208"/>
      <c r="R1276" s="166" t="s">
        <v>14867</v>
      </c>
      <c r="S1276" s="165" t="s">
        <v>12054</v>
      </c>
      <c r="T1276" s="165" t="s">
        <v>13027</v>
      </c>
      <c r="U1276" s="185"/>
      <c r="V1276" s="209">
        <v>524</v>
      </c>
      <c r="X1276" s="210">
        <v>0</v>
      </c>
      <c r="AB1276" s="211" t="s">
        <v>16017</v>
      </c>
    </row>
    <row r="1277" spans="1:28" s="210" customFormat="1" ht="54">
      <c r="A1277" s="293"/>
      <c r="B1277" s="166" t="s">
        <v>1088</v>
      </c>
      <c r="C1277" s="170" t="s">
        <v>14906</v>
      </c>
      <c r="D1277" s="213"/>
      <c r="E1277" s="166" t="s">
        <v>1063</v>
      </c>
      <c r="F1277" s="166" t="s">
        <v>14907</v>
      </c>
      <c r="G1277" s="166" t="s">
        <v>12764</v>
      </c>
      <c r="H1277" s="167">
        <v>0</v>
      </c>
      <c r="I1277" s="168" t="s">
        <v>14910</v>
      </c>
      <c r="J1277" s="168" t="s">
        <v>12398</v>
      </c>
      <c r="K1277" s="207"/>
      <c r="L1277" s="207"/>
      <c r="M1277" s="207"/>
      <c r="N1277" s="207"/>
      <c r="O1277" s="207"/>
      <c r="P1277" s="169"/>
      <c r="Q1277" s="208"/>
      <c r="R1277" s="166" t="s">
        <v>14906</v>
      </c>
      <c r="S1277" s="165" t="s">
        <v>12107</v>
      </c>
      <c r="T1277" s="165" t="s">
        <v>5882</v>
      </c>
      <c r="U1277" s="185"/>
      <c r="V1277" s="209">
        <v>500</v>
      </c>
      <c r="X1277" s="210">
        <v>0</v>
      </c>
      <c r="AB1277" s="211" t="s">
        <v>16296</v>
      </c>
    </row>
    <row r="1278" spans="1:28" s="210" customFormat="1" ht="27">
      <c r="A1278" s="293"/>
      <c r="B1278" s="166" t="s">
        <v>1088</v>
      </c>
      <c r="C1278" s="170" t="s">
        <v>992</v>
      </c>
      <c r="D1278" s="213"/>
      <c r="E1278" s="166" t="s">
        <v>840</v>
      </c>
      <c r="F1278" s="166" t="s">
        <v>744</v>
      </c>
      <c r="G1278" s="166" t="s">
        <v>12764</v>
      </c>
      <c r="H1278" s="167">
        <v>0</v>
      </c>
      <c r="I1278" s="168" t="s">
        <v>1702</v>
      </c>
      <c r="J1278" s="168" t="s">
        <v>8699</v>
      </c>
      <c r="K1278" s="207"/>
      <c r="L1278" s="207"/>
      <c r="M1278" s="207"/>
      <c r="N1278" s="207"/>
      <c r="O1278" s="207"/>
      <c r="P1278" s="169"/>
      <c r="Q1278" s="208"/>
      <c r="R1278" s="166" t="s">
        <v>992</v>
      </c>
      <c r="S1278" s="165" t="s">
        <v>12179</v>
      </c>
      <c r="T1278" s="165" t="s">
        <v>8698</v>
      </c>
      <c r="U1278" s="185"/>
      <c r="V1278" s="209">
        <v>481</v>
      </c>
      <c r="X1278" s="210">
        <v>0</v>
      </c>
      <c r="AB1278" s="211" t="s">
        <v>15974</v>
      </c>
    </row>
    <row r="1279" spans="1:28" s="210" customFormat="1" ht="27">
      <c r="A1279" s="293"/>
      <c r="B1279" s="166" t="s">
        <v>1088</v>
      </c>
      <c r="C1279" s="170" t="s">
        <v>989</v>
      </c>
      <c r="D1279" s="213"/>
      <c r="E1279" s="166" t="s">
        <v>848</v>
      </c>
      <c r="F1279" s="166" t="s">
        <v>753</v>
      </c>
      <c r="G1279" s="166" t="s">
        <v>12764</v>
      </c>
      <c r="H1279" s="167">
        <v>0</v>
      </c>
      <c r="I1279" s="168" t="s">
        <v>1711</v>
      </c>
      <c r="J1279" s="168" t="s">
        <v>1712</v>
      </c>
      <c r="K1279" s="207"/>
      <c r="L1279" s="207"/>
      <c r="M1279" s="207"/>
      <c r="N1279" s="207"/>
      <c r="O1279" s="207"/>
      <c r="P1279" s="169"/>
      <c r="Q1279" s="208"/>
      <c r="R1279" s="166" t="s">
        <v>989</v>
      </c>
      <c r="S1279" s="165" t="s">
        <v>12223</v>
      </c>
      <c r="T1279" s="165" t="s">
        <v>10711</v>
      </c>
      <c r="U1279" s="185"/>
      <c r="V1279" s="209">
        <v>521</v>
      </c>
      <c r="X1279" s="210">
        <v>0</v>
      </c>
      <c r="AB1279" s="211" t="s">
        <v>15977</v>
      </c>
    </row>
    <row r="1280" spans="1:28" s="210" customFormat="1" ht="54">
      <c r="A1280" s="293"/>
      <c r="B1280" s="166" t="s">
        <v>1088</v>
      </c>
      <c r="C1280" s="170" t="s">
        <v>13288</v>
      </c>
      <c r="D1280" s="213"/>
      <c r="E1280" s="166" t="s">
        <v>1063</v>
      </c>
      <c r="F1280" s="166" t="s">
        <v>750</v>
      </c>
      <c r="G1280" s="166" t="s">
        <v>12764</v>
      </c>
      <c r="H1280" s="167">
        <v>0</v>
      </c>
      <c r="I1280" s="168" t="s">
        <v>1710</v>
      </c>
      <c r="J1280" s="168" t="s">
        <v>12398</v>
      </c>
      <c r="K1280" s="207"/>
      <c r="L1280" s="207"/>
      <c r="M1280" s="207"/>
      <c r="N1280" s="207"/>
      <c r="O1280" s="207"/>
      <c r="P1280" s="169"/>
      <c r="Q1280" s="208"/>
      <c r="R1280" s="166" t="s">
        <v>13288</v>
      </c>
      <c r="S1280" s="165" t="s">
        <v>12107</v>
      </c>
      <c r="T1280" s="165" t="s">
        <v>5882</v>
      </c>
      <c r="U1280" s="185"/>
      <c r="V1280" s="209">
        <v>510</v>
      </c>
      <c r="X1280" s="210">
        <v>0</v>
      </c>
      <c r="AB1280" s="211" t="s">
        <v>15965</v>
      </c>
    </row>
    <row r="1281" spans="1:28" s="210" customFormat="1" ht="54">
      <c r="A1281" s="293"/>
      <c r="B1281" s="166" t="s">
        <v>1088</v>
      </c>
      <c r="C1281" s="170" t="s">
        <v>13289</v>
      </c>
      <c r="D1281" s="213"/>
      <c r="E1281" s="166" t="s">
        <v>1063</v>
      </c>
      <c r="F1281" s="166" t="s">
        <v>767</v>
      </c>
      <c r="G1281" s="166" t="s">
        <v>12764</v>
      </c>
      <c r="H1281" s="167">
        <v>0</v>
      </c>
      <c r="I1281" s="168" t="s">
        <v>1708</v>
      </c>
      <c r="J1281" s="168" t="s">
        <v>5897</v>
      </c>
      <c r="K1281" s="207"/>
      <c r="L1281" s="207"/>
      <c r="M1281" s="207"/>
      <c r="N1281" s="207"/>
      <c r="O1281" s="207"/>
      <c r="P1281" s="169"/>
      <c r="Q1281" s="208"/>
      <c r="R1281" s="166" t="s">
        <v>13289</v>
      </c>
      <c r="S1281" s="165" t="s">
        <v>12107</v>
      </c>
      <c r="T1281" s="165" t="s">
        <v>5896</v>
      </c>
      <c r="U1281" s="185"/>
      <c r="V1281" s="209">
        <v>509</v>
      </c>
      <c r="X1281" s="210">
        <v>0</v>
      </c>
      <c r="AB1281" s="211" t="s">
        <v>15966</v>
      </c>
    </row>
    <row r="1282" spans="1:28" s="210" customFormat="1" ht="40.5">
      <c r="A1282" s="293"/>
      <c r="B1282" s="166" t="s">
        <v>1088</v>
      </c>
      <c r="C1282" s="170" t="s">
        <v>14898</v>
      </c>
      <c r="D1282" s="213"/>
      <c r="E1282" s="166" t="s">
        <v>1053</v>
      </c>
      <c r="F1282" s="166" t="s">
        <v>1728</v>
      </c>
      <c r="G1282" s="166" t="s">
        <v>12764</v>
      </c>
      <c r="H1282" s="167">
        <v>0</v>
      </c>
      <c r="I1282" s="168" t="s">
        <v>1729</v>
      </c>
      <c r="J1282" s="168" t="s">
        <v>3031</v>
      </c>
      <c r="K1282" s="207"/>
      <c r="L1282" s="207"/>
      <c r="M1282" s="207"/>
      <c r="N1282" s="207"/>
      <c r="O1282" s="207"/>
      <c r="P1282" s="169"/>
      <c r="Q1282" s="208"/>
      <c r="R1282" s="166" t="s">
        <v>14898</v>
      </c>
      <c r="S1282" s="165" t="s">
        <v>12026</v>
      </c>
      <c r="T1282" s="165" t="s">
        <v>3030</v>
      </c>
      <c r="U1282" s="185"/>
      <c r="V1282" s="209">
        <v>404</v>
      </c>
      <c r="X1282" s="210">
        <v>0</v>
      </c>
      <c r="AB1282" s="211" t="s">
        <v>16015</v>
      </c>
    </row>
    <row r="1283" spans="1:28" s="210" customFormat="1" ht="40.5">
      <c r="A1283" s="293" t="s">
        <v>1728</v>
      </c>
      <c r="B1283" s="166" t="s">
        <v>1088</v>
      </c>
      <c r="C1283" s="170" t="s">
        <v>14898</v>
      </c>
      <c r="D1283" s="213"/>
      <c r="E1283" s="166" t="s">
        <v>1053</v>
      </c>
      <c r="F1283" s="166" t="s">
        <v>1728</v>
      </c>
      <c r="G1283" s="166" t="s">
        <v>12764</v>
      </c>
      <c r="H1283" s="167">
        <v>0</v>
      </c>
      <c r="I1283" s="168" t="s">
        <v>1729</v>
      </c>
      <c r="J1283" s="168" t="s">
        <v>3031</v>
      </c>
      <c r="K1283" s="207"/>
      <c r="L1283" s="207"/>
      <c r="M1283" s="207"/>
      <c r="N1283" s="207"/>
      <c r="O1283" s="207"/>
      <c r="P1283" s="169"/>
      <c r="Q1283" s="208"/>
      <c r="R1283" s="166" t="s">
        <v>14898</v>
      </c>
      <c r="S1283" s="165" t="s">
        <v>12026</v>
      </c>
      <c r="T1283" s="165" t="s">
        <v>3030</v>
      </c>
      <c r="U1283" s="185"/>
      <c r="V1283" s="209">
        <v>404</v>
      </c>
      <c r="X1283" s="210">
        <v>0</v>
      </c>
      <c r="AB1283" s="211" t="s">
        <v>16015</v>
      </c>
    </row>
    <row r="1284" spans="1:28" s="210" customFormat="1" ht="40.5">
      <c r="A1284" s="293" t="s">
        <v>1730</v>
      </c>
      <c r="B1284" s="166" t="s">
        <v>1088</v>
      </c>
      <c r="C1284" s="170" t="s">
        <v>14899</v>
      </c>
      <c r="D1284" s="213"/>
      <c r="E1284" s="166" t="s">
        <v>1060</v>
      </c>
      <c r="F1284" s="166" t="s">
        <v>1730</v>
      </c>
      <c r="G1284" s="166" t="s">
        <v>12764</v>
      </c>
      <c r="H1284" s="167">
        <v>0</v>
      </c>
      <c r="I1284" s="168" t="s">
        <v>1731</v>
      </c>
      <c r="J1284" s="168" t="s">
        <v>11963</v>
      </c>
      <c r="K1284" s="207"/>
      <c r="L1284" s="207"/>
      <c r="M1284" s="207"/>
      <c r="N1284" s="207"/>
      <c r="O1284" s="207"/>
      <c r="P1284" s="169"/>
      <c r="Q1284" s="208"/>
      <c r="R1284" s="166" t="s">
        <v>14899</v>
      </c>
      <c r="S1284" s="165" t="s">
        <v>12074</v>
      </c>
      <c r="T1284" s="165" t="s">
        <v>4594</v>
      </c>
      <c r="U1284" s="185"/>
      <c r="V1284" s="209">
        <v>405</v>
      </c>
      <c r="X1284" s="210">
        <v>0</v>
      </c>
      <c r="AB1284" s="211" t="s">
        <v>16042</v>
      </c>
    </row>
    <row r="1285" spans="1:28" s="210" customFormat="1" ht="94.5">
      <c r="A1285" s="293" t="s">
        <v>755</v>
      </c>
      <c r="B1285" s="166" t="s">
        <v>1088</v>
      </c>
      <c r="C1285" s="170" t="s">
        <v>2073</v>
      </c>
      <c r="D1285" s="213"/>
      <c r="E1285" s="166" t="s">
        <v>1058</v>
      </c>
      <c r="F1285" s="166" t="s">
        <v>755</v>
      </c>
      <c r="G1285" s="166" t="s">
        <v>12764</v>
      </c>
      <c r="H1285" s="167">
        <v>0</v>
      </c>
      <c r="I1285" s="168" t="s">
        <v>2336</v>
      </c>
      <c r="J1285" s="168" t="s">
        <v>13126</v>
      </c>
      <c r="K1285" s="207"/>
      <c r="L1285" s="207"/>
      <c r="M1285" s="207"/>
      <c r="N1285" s="207"/>
      <c r="O1285" s="207"/>
      <c r="P1285" s="169"/>
      <c r="Q1285" s="208"/>
      <c r="R1285" s="166" t="s">
        <v>2073</v>
      </c>
      <c r="S1285" s="165" t="s">
        <v>12054</v>
      </c>
      <c r="T1285" s="165" t="s">
        <v>13027</v>
      </c>
      <c r="U1285" s="185"/>
      <c r="V1285" s="209">
        <v>539</v>
      </c>
      <c r="X1285" s="210">
        <v>0</v>
      </c>
      <c r="AB1285" s="211" t="s">
        <v>15978</v>
      </c>
    </row>
    <row r="1286" spans="1:28" s="210" customFormat="1" ht="108">
      <c r="A1286" s="293" t="s">
        <v>2175</v>
      </c>
      <c r="B1286" s="166" t="s">
        <v>1088</v>
      </c>
      <c r="C1286" s="170" t="s">
        <v>2228</v>
      </c>
      <c r="D1286" s="213"/>
      <c r="E1286" s="166" t="s">
        <v>1058</v>
      </c>
      <c r="F1286" s="166" t="s">
        <v>2175</v>
      </c>
      <c r="G1286" s="166" t="s">
        <v>12764</v>
      </c>
      <c r="H1286" s="167">
        <v>0</v>
      </c>
      <c r="I1286" s="168" t="s">
        <v>1693</v>
      </c>
      <c r="J1286" s="168" t="s">
        <v>13121</v>
      </c>
      <c r="K1286" s="207"/>
      <c r="L1286" s="207"/>
      <c r="M1286" s="207"/>
      <c r="N1286" s="207"/>
      <c r="O1286" s="207"/>
      <c r="P1286" s="169"/>
      <c r="Q1286" s="208"/>
      <c r="R1286" s="166" t="s">
        <v>2228</v>
      </c>
      <c r="S1286" s="165" t="s">
        <v>12054</v>
      </c>
      <c r="T1286" s="165" t="s">
        <v>13022</v>
      </c>
      <c r="U1286" s="185"/>
      <c r="V1286" s="209">
        <v>408</v>
      </c>
      <c r="X1286" s="210">
        <v>0</v>
      </c>
      <c r="AB1286" s="211" t="s">
        <v>16022</v>
      </c>
    </row>
    <row r="1287" spans="1:28" s="210" customFormat="1" ht="81">
      <c r="A1287" s="293" t="s">
        <v>12470</v>
      </c>
      <c r="B1287" s="166" t="s">
        <v>1088</v>
      </c>
      <c r="C1287" s="170" t="s">
        <v>12469</v>
      </c>
      <c r="D1287" s="213"/>
      <c r="E1287" s="166" t="s">
        <v>1058</v>
      </c>
      <c r="F1287" s="166" t="s">
        <v>12470</v>
      </c>
      <c r="G1287" s="166" t="s">
        <v>12764</v>
      </c>
      <c r="H1287" s="167">
        <v>0</v>
      </c>
      <c r="I1287" s="168" t="s">
        <v>12484</v>
      </c>
      <c r="J1287" s="168" t="s">
        <v>13100</v>
      </c>
      <c r="K1287" s="207"/>
      <c r="L1287" s="207"/>
      <c r="M1287" s="207"/>
      <c r="N1287" s="207"/>
      <c r="O1287" s="207"/>
      <c r="P1287" s="169"/>
      <c r="Q1287" s="208"/>
      <c r="R1287" s="166" t="s">
        <v>12469</v>
      </c>
      <c r="S1287" s="165" t="s">
        <v>12054</v>
      </c>
      <c r="T1287" s="165" t="s">
        <v>13001</v>
      </c>
      <c r="U1287" s="185"/>
      <c r="V1287" s="209">
        <v>409</v>
      </c>
      <c r="X1287" s="210">
        <v>0</v>
      </c>
      <c r="AB1287" s="211" t="s">
        <v>15967</v>
      </c>
    </row>
    <row r="1288" spans="1:28" s="210" customFormat="1" ht="54">
      <c r="A1288" s="293" t="s">
        <v>742</v>
      </c>
      <c r="B1288" s="166" t="s">
        <v>1088</v>
      </c>
      <c r="C1288" s="170" t="s">
        <v>1281</v>
      </c>
      <c r="D1288" s="213"/>
      <c r="E1288" s="166" t="s">
        <v>1058</v>
      </c>
      <c r="F1288" s="166" t="s">
        <v>742</v>
      </c>
      <c r="G1288" s="166" t="s">
        <v>12764</v>
      </c>
      <c r="H1288" s="167">
        <v>0</v>
      </c>
      <c r="I1288" s="168" t="s">
        <v>1694</v>
      </c>
      <c r="J1288" s="168" t="s">
        <v>13101</v>
      </c>
      <c r="K1288" s="207"/>
      <c r="L1288" s="207"/>
      <c r="M1288" s="207"/>
      <c r="N1288" s="207"/>
      <c r="O1288" s="207"/>
      <c r="P1288" s="169"/>
      <c r="Q1288" s="208"/>
      <c r="R1288" s="166" t="s">
        <v>1281</v>
      </c>
      <c r="S1288" s="165" t="s">
        <v>12054</v>
      </c>
      <c r="T1288" s="165" t="s">
        <v>13002</v>
      </c>
      <c r="U1288" s="185"/>
      <c r="V1288" s="209">
        <v>411</v>
      </c>
      <c r="X1288" s="210">
        <v>0</v>
      </c>
      <c r="AB1288" s="211" t="s">
        <v>15968</v>
      </c>
    </row>
    <row r="1289" spans="1:28" s="210" customFormat="1" ht="94.5">
      <c r="A1289" s="293" t="s">
        <v>756</v>
      </c>
      <c r="B1289" s="166" t="s">
        <v>1088</v>
      </c>
      <c r="C1289" s="170" t="s">
        <v>14867</v>
      </c>
      <c r="D1289" s="213"/>
      <c r="E1289" s="166" t="s">
        <v>1058</v>
      </c>
      <c r="F1289" s="166" t="s">
        <v>756</v>
      </c>
      <c r="G1289" s="166" t="s">
        <v>12764</v>
      </c>
      <c r="H1289" s="167">
        <v>0</v>
      </c>
      <c r="I1289" s="168" t="s">
        <v>2336</v>
      </c>
      <c r="J1289" s="168" t="s">
        <v>13126</v>
      </c>
      <c r="K1289" s="207"/>
      <c r="L1289" s="207"/>
      <c r="M1289" s="207"/>
      <c r="N1289" s="207"/>
      <c r="O1289" s="207"/>
      <c r="P1289" s="169"/>
      <c r="Q1289" s="208"/>
      <c r="R1289" s="166" t="s">
        <v>14867</v>
      </c>
      <c r="S1289" s="165" t="s">
        <v>12054</v>
      </c>
      <c r="T1289" s="165" t="s">
        <v>13027</v>
      </c>
      <c r="U1289" s="185"/>
      <c r="V1289" s="209">
        <v>524</v>
      </c>
      <c r="X1289" s="210">
        <v>0</v>
      </c>
      <c r="AB1289" s="211" t="s">
        <v>16017</v>
      </c>
    </row>
    <row r="1290" spans="1:28" s="210" customFormat="1" ht="67.5">
      <c r="A1290" s="293" t="s">
        <v>735</v>
      </c>
      <c r="B1290" s="166" t="s">
        <v>1088</v>
      </c>
      <c r="C1290" s="170" t="s">
        <v>15235</v>
      </c>
      <c r="D1290" s="213"/>
      <c r="E1290" s="166" t="s">
        <v>2323</v>
      </c>
      <c r="F1290" s="166" t="s">
        <v>735</v>
      </c>
      <c r="G1290" s="166" t="s">
        <v>12764</v>
      </c>
      <c r="H1290" s="167">
        <v>0</v>
      </c>
      <c r="I1290" s="168" t="s">
        <v>1679</v>
      </c>
      <c r="J1290" s="168" t="s">
        <v>1660</v>
      </c>
      <c r="K1290" s="207"/>
      <c r="L1290" s="207"/>
      <c r="M1290" s="207"/>
      <c r="N1290" s="207"/>
      <c r="O1290" s="207"/>
      <c r="P1290" s="169"/>
      <c r="Q1290" s="208"/>
      <c r="R1290" s="166" t="s">
        <v>15235</v>
      </c>
      <c r="S1290" s="165" t="s">
        <v>12238</v>
      </c>
      <c r="T1290" s="165" t="s">
        <v>11494</v>
      </c>
      <c r="U1290" s="185"/>
      <c r="V1290" s="209">
        <v>399</v>
      </c>
      <c r="X1290" s="210">
        <v>0</v>
      </c>
      <c r="AB1290" s="211" t="s">
        <v>16076</v>
      </c>
    </row>
    <row r="1291" spans="1:28" s="210" customFormat="1" ht="162">
      <c r="A1291" s="165" t="s">
        <v>14526</v>
      </c>
      <c r="B1291" s="166" t="s">
        <v>1088</v>
      </c>
      <c r="C1291" s="170" t="s">
        <v>14525</v>
      </c>
      <c r="D1291" s="213"/>
      <c r="E1291" s="166" t="s">
        <v>1054</v>
      </c>
      <c r="F1291" s="166" t="s">
        <v>14526</v>
      </c>
      <c r="G1291" s="166" t="s">
        <v>12764</v>
      </c>
      <c r="H1291" s="167">
        <v>0</v>
      </c>
      <c r="I1291" s="168" t="s">
        <v>14553</v>
      </c>
      <c r="J1291" s="168" t="s">
        <v>3339</v>
      </c>
      <c r="K1291" s="207"/>
      <c r="L1291" s="207"/>
      <c r="M1291" s="207"/>
      <c r="N1291" s="207"/>
      <c r="O1291" s="207"/>
      <c r="P1291" s="169"/>
      <c r="Q1291" s="208"/>
      <c r="R1291" s="166" t="s">
        <v>14525</v>
      </c>
      <c r="S1291" s="165" t="s">
        <v>12037</v>
      </c>
      <c r="T1291" s="165" t="s">
        <v>3338</v>
      </c>
      <c r="U1291" s="185"/>
      <c r="V1291" s="209">
        <v>417</v>
      </c>
      <c r="X1291" s="210">
        <v>0</v>
      </c>
      <c r="AB1291" s="211" t="s">
        <v>16354</v>
      </c>
    </row>
    <row r="1292" spans="1:28" s="210" customFormat="1" ht="40.5">
      <c r="A1292" s="165" t="s">
        <v>14529</v>
      </c>
      <c r="B1292" s="166" t="s">
        <v>1088</v>
      </c>
      <c r="C1292" s="170" t="s">
        <v>14528</v>
      </c>
      <c r="D1292" s="213"/>
      <c r="E1292" s="166" t="s">
        <v>1060</v>
      </c>
      <c r="F1292" s="166" t="s">
        <v>14529</v>
      </c>
      <c r="G1292" s="166" t="s">
        <v>12764</v>
      </c>
      <c r="H1292" s="167">
        <v>0</v>
      </c>
      <c r="I1292" s="168" t="s">
        <v>15241</v>
      </c>
      <c r="J1292" s="168" t="s">
        <v>3527</v>
      </c>
      <c r="K1292" s="207"/>
      <c r="L1292" s="207"/>
      <c r="M1292" s="207"/>
      <c r="N1292" s="207"/>
      <c r="O1292" s="207"/>
      <c r="P1292" s="169"/>
      <c r="Q1292" s="208"/>
      <c r="R1292" s="166" t="s">
        <v>14528</v>
      </c>
      <c r="S1292" s="165" t="s">
        <v>12074</v>
      </c>
      <c r="T1292" s="165" t="s">
        <v>4532</v>
      </c>
      <c r="U1292" s="185"/>
      <c r="V1292" s="209">
        <v>419</v>
      </c>
      <c r="X1292" s="210">
        <v>0</v>
      </c>
      <c r="AB1292" s="211" t="s">
        <v>16014</v>
      </c>
    </row>
    <row r="1293" spans="1:28" s="210" customFormat="1" ht="67.5">
      <c r="A1293" s="165" t="s">
        <v>14902</v>
      </c>
      <c r="B1293" s="166" t="s">
        <v>1088</v>
      </c>
      <c r="C1293" s="170" t="s">
        <v>14901</v>
      </c>
      <c r="D1293" s="213"/>
      <c r="E1293" s="166" t="s">
        <v>1063</v>
      </c>
      <c r="F1293" s="166" t="s">
        <v>14902</v>
      </c>
      <c r="G1293" s="166" t="s">
        <v>12764</v>
      </c>
      <c r="H1293" s="167">
        <v>0</v>
      </c>
      <c r="I1293" s="168" t="s">
        <v>14908</v>
      </c>
      <c r="J1293" s="168" t="s">
        <v>12398</v>
      </c>
      <c r="K1293" s="207"/>
      <c r="L1293" s="207"/>
      <c r="M1293" s="207"/>
      <c r="N1293" s="207"/>
      <c r="O1293" s="207"/>
      <c r="P1293" s="169"/>
      <c r="Q1293" s="208"/>
      <c r="R1293" s="166" t="s">
        <v>14901</v>
      </c>
      <c r="S1293" s="165" t="s">
        <v>12107</v>
      </c>
      <c r="T1293" s="165" t="s">
        <v>5882</v>
      </c>
      <c r="U1293" s="185"/>
      <c r="V1293" s="209">
        <v>504</v>
      </c>
      <c r="X1293" s="210">
        <v>0</v>
      </c>
      <c r="AB1293" s="211" t="s">
        <v>16018</v>
      </c>
    </row>
    <row r="1294" spans="1:28" s="210" customFormat="1" ht="40.5">
      <c r="A1294" s="165" t="s">
        <v>15179</v>
      </c>
      <c r="B1294" s="166" t="s">
        <v>1088</v>
      </c>
      <c r="C1294" s="170" t="s">
        <v>15178</v>
      </c>
      <c r="D1294" s="213"/>
      <c r="E1294" s="166" t="s">
        <v>1063</v>
      </c>
      <c r="F1294" s="166" t="s">
        <v>15179</v>
      </c>
      <c r="G1294" s="166" t="s">
        <v>12764</v>
      </c>
      <c r="H1294" s="167">
        <v>0</v>
      </c>
      <c r="I1294" s="168" t="s">
        <v>14554</v>
      </c>
      <c r="J1294" s="168" t="s">
        <v>12398</v>
      </c>
      <c r="K1294" s="207"/>
      <c r="L1294" s="207"/>
      <c r="M1294" s="207"/>
      <c r="N1294" s="207"/>
      <c r="O1294" s="207"/>
      <c r="P1294" s="169"/>
      <c r="Q1294" s="208"/>
      <c r="R1294" s="166" t="s">
        <v>15178</v>
      </c>
      <c r="S1294" s="165" t="s">
        <v>12107</v>
      </c>
      <c r="T1294" s="165" t="s">
        <v>5882</v>
      </c>
      <c r="U1294" s="185"/>
      <c r="V1294" s="209">
        <v>507</v>
      </c>
      <c r="X1294" s="210">
        <v>0</v>
      </c>
      <c r="AB1294" s="211" t="s">
        <v>16039</v>
      </c>
    </row>
    <row r="1295" spans="1:28" s="210" customFormat="1" ht="20">
      <c r="A1295" s="165" t="s">
        <v>1362</v>
      </c>
      <c r="B1295" s="166" t="s">
        <v>1088</v>
      </c>
      <c r="C1295" s="170" t="s">
        <v>866</v>
      </c>
      <c r="D1295" s="213"/>
      <c r="E1295" s="166" t="s">
        <v>1066</v>
      </c>
      <c r="F1295" s="166" t="s">
        <v>1362</v>
      </c>
      <c r="G1295" s="166" t="s">
        <v>12764</v>
      </c>
      <c r="H1295" s="167">
        <v>0</v>
      </c>
      <c r="I1295" s="168" t="s">
        <v>1526</v>
      </c>
      <c r="J1295" s="168" t="s">
        <v>1527</v>
      </c>
      <c r="K1295" s="207"/>
      <c r="L1295" s="207"/>
      <c r="M1295" s="207"/>
      <c r="N1295" s="207"/>
      <c r="O1295" s="207"/>
      <c r="P1295" s="169"/>
      <c r="Q1295" s="208"/>
      <c r="R1295" s="166" t="s">
        <v>866</v>
      </c>
      <c r="S1295" s="165" t="s">
        <v>12120</v>
      </c>
      <c r="T1295" s="165" t="s">
        <v>6503</v>
      </c>
      <c r="U1295" s="185"/>
      <c r="V1295" s="209">
        <v>425</v>
      </c>
      <c r="X1295" s="210">
        <v>0</v>
      </c>
      <c r="AB1295" s="211" t="s">
        <v>16024</v>
      </c>
    </row>
    <row r="1296" spans="1:28" s="210" customFormat="1" ht="40.5">
      <c r="A1296" s="165" t="s">
        <v>736</v>
      </c>
      <c r="B1296" s="166" t="s">
        <v>1088</v>
      </c>
      <c r="C1296" s="170" t="s">
        <v>803</v>
      </c>
      <c r="D1296" s="213"/>
      <c r="E1296" s="166" t="s">
        <v>2321</v>
      </c>
      <c r="F1296" s="166" t="s">
        <v>736</v>
      </c>
      <c r="G1296" s="166" t="s">
        <v>12764</v>
      </c>
      <c r="H1296" s="167">
        <v>0</v>
      </c>
      <c r="I1296" s="168" t="s">
        <v>1688</v>
      </c>
      <c r="J1296" s="168" t="s">
        <v>1688</v>
      </c>
      <c r="K1296" s="207"/>
      <c r="L1296" s="207"/>
      <c r="M1296" s="207"/>
      <c r="N1296" s="207"/>
      <c r="O1296" s="207"/>
      <c r="P1296" s="169"/>
      <c r="Q1296" s="208"/>
      <c r="R1296" s="166" t="s">
        <v>803</v>
      </c>
      <c r="S1296" s="165" t="s">
        <v>12035</v>
      </c>
      <c r="T1296" s="165" t="s">
        <v>3289</v>
      </c>
      <c r="U1296" s="185"/>
      <c r="V1296" s="209">
        <v>428</v>
      </c>
      <c r="X1296" s="210">
        <v>0</v>
      </c>
      <c r="AB1296" s="211" t="s">
        <v>15969</v>
      </c>
    </row>
    <row r="1297" spans="1:28" s="210" customFormat="1" ht="54">
      <c r="A1297" s="165" t="s">
        <v>737</v>
      </c>
      <c r="B1297" s="166" t="s">
        <v>1088</v>
      </c>
      <c r="C1297" s="170" t="s">
        <v>11977</v>
      </c>
      <c r="D1297" s="213"/>
      <c r="E1297" s="166" t="s">
        <v>1054</v>
      </c>
      <c r="F1297" s="166" t="s">
        <v>737</v>
      </c>
      <c r="G1297" s="166" t="s">
        <v>12764</v>
      </c>
      <c r="H1297" s="167">
        <v>0</v>
      </c>
      <c r="I1297" s="168" t="s">
        <v>1685</v>
      </c>
      <c r="J1297" s="168" t="s">
        <v>1689</v>
      </c>
      <c r="K1297" s="207"/>
      <c r="L1297" s="207"/>
      <c r="M1297" s="207"/>
      <c r="N1297" s="207"/>
      <c r="O1297" s="207"/>
      <c r="P1297" s="169"/>
      <c r="Q1297" s="208"/>
      <c r="R1297" s="166" t="s">
        <v>11977</v>
      </c>
      <c r="S1297" s="165" t="s">
        <v>12037</v>
      </c>
      <c r="T1297" s="165" t="s">
        <v>3337</v>
      </c>
      <c r="U1297" s="185"/>
      <c r="V1297" s="209">
        <v>432</v>
      </c>
      <c r="X1297" s="210">
        <v>0</v>
      </c>
      <c r="AB1297" s="211" t="s">
        <v>16081</v>
      </c>
    </row>
    <row r="1298" spans="1:28" s="210" customFormat="1" ht="27">
      <c r="A1298" s="165" t="s">
        <v>738</v>
      </c>
      <c r="B1298" s="166" t="s">
        <v>1088</v>
      </c>
      <c r="C1298" s="170" t="s">
        <v>778</v>
      </c>
      <c r="D1298" s="213"/>
      <c r="E1298" s="166" t="s">
        <v>842</v>
      </c>
      <c r="F1298" s="166" t="s">
        <v>738</v>
      </c>
      <c r="G1298" s="166" t="s">
        <v>12764</v>
      </c>
      <c r="H1298" s="167">
        <v>0</v>
      </c>
      <c r="I1298" s="168" t="s">
        <v>1690</v>
      </c>
      <c r="J1298" s="168" t="s">
        <v>9079</v>
      </c>
      <c r="K1298" s="207"/>
      <c r="L1298" s="207"/>
      <c r="M1298" s="207"/>
      <c r="N1298" s="207"/>
      <c r="O1298" s="207"/>
      <c r="P1298" s="169"/>
      <c r="Q1298" s="208"/>
      <c r="R1298" s="166" t="s">
        <v>778</v>
      </c>
      <c r="S1298" s="165" t="s">
        <v>12184</v>
      </c>
      <c r="T1298" s="165" t="s">
        <v>13070</v>
      </c>
      <c r="U1298" s="185"/>
      <c r="V1298" s="209">
        <v>437</v>
      </c>
      <c r="X1298" s="210">
        <v>0</v>
      </c>
      <c r="AB1298" s="211" t="s">
        <v>15970</v>
      </c>
    </row>
    <row r="1299" spans="1:28" s="210" customFormat="1" ht="27">
      <c r="A1299" s="165" t="s">
        <v>744</v>
      </c>
      <c r="B1299" s="166" t="s">
        <v>1088</v>
      </c>
      <c r="C1299" s="170" t="s">
        <v>992</v>
      </c>
      <c r="D1299" s="213"/>
      <c r="E1299" s="166" t="s">
        <v>840</v>
      </c>
      <c r="F1299" s="166" t="s">
        <v>744</v>
      </c>
      <c r="G1299" s="166" t="s">
        <v>12764</v>
      </c>
      <c r="H1299" s="167">
        <v>0</v>
      </c>
      <c r="I1299" s="168" t="s">
        <v>1702</v>
      </c>
      <c r="J1299" s="168" t="s">
        <v>8699</v>
      </c>
      <c r="K1299" s="207"/>
      <c r="L1299" s="207"/>
      <c r="M1299" s="207"/>
      <c r="N1299" s="207"/>
      <c r="O1299" s="207"/>
      <c r="P1299" s="169"/>
      <c r="Q1299" s="208"/>
      <c r="R1299" s="166" t="s">
        <v>992</v>
      </c>
      <c r="S1299" s="165" t="s">
        <v>12179</v>
      </c>
      <c r="T1299" s="165" t="s">
        <v>8698</v>
      </c>
      <c r="U1299" s="185"/>
      <c r="V1299" s="209">
        <v>481</v>
      </c>
      <c r="X1299" s="210">
        <v>0</v>
      </c>
      <c r="AB1299" s="211" t="s">
        <v>15974</v>
      </c>
    </row>
    <row r="1300" spans="1:28" s="210" customFormat="1" ht="94.5">
      <c r="A1300" s="165" t="s">
        <v>739</v>
      </c>
      <c r="B1300" s="166" t="s">
        <v>1088</v>
      </c>
      <c r="C1300" s="170" t="s">
        <v>2053</v>
      </c>
      <c r="D1300" s="213"/>
      <c r="E1300" s="166" t="s">
        <v>1058</v>
      </c>
      <c r="F1300" s="166" t="s">
        <v>739</v>
      </c>
      <c r="G1300" s="166" t="s">
        <v>12764</v>
      </c>
      <c r="H1300" s="167">
        <v>0</v>
      </c>
      <c r="I1300" s="168" t="s">
        <v>2336</v>
      </c>
      <c r="J1300" s="168" t="s">
        <v>13126</v>
      </c>
      <c r="K1300" s="207"/>
      <c r="L1300" s="207"/>
      <c r="M1300" s="207"/>
      <c r="N1300" s="207"/>
      <c r="O1300" s="207"/>
      <c r="P1300" s="169"/>
      <c r="Q1300" s="208"/>
      <c r="R1300" s="166" t="s">
        <v>2053</v>
      </c>
      <c r="S1300" s="165" t="s">
        <v>12054</v>
      </c>
      <c r="T1300" s="165" t="s">
        <v>13027</v>
      </c>
      <c r="U1300" s="185"/>
      <c r="V1300" s="209">
        <v>443</v>
      </c>
      <c r="X1300" s="210">
        <v>0</v>
      </c>
      <c r="AB1300" s="211" t="s">
        <v>15971</v>
      </c>
    </row>
    <row r="1301" spans="1:28" s="210" customFormat="1" ht="94.5">
      <c r="A1301" s="165" t="s">
        <v>15181</v>
      </c>
      <c r="B1301" s="166" t="s">
        <v>1088</v>
      </c>
      <c r="C1301" s="170" t="s">
        <v>15180</v>
      </c>
      <c r="D1301" s="213"/>
      <c r="E1301" s="166" t="s">
        <v>1051</v>
      </c>
      <c r="F1301" s="166" t="s">
        <v>15181</v>
      </c>
      <c r="G1301" s="166" t="s">
        <v>12764</v>
      </c>
      <c r="H1301" s="167">
        <v>0</v>
      </c>
      <c r="I1301" s="168" t="s">
        <v>15194</v>
      </c>
      <c r="J1301" s="168" t="s">
        <v>1614</v>
      </c>
      <c r="K1301" s="207"/>
      <c r="L1301" s="207"/>
      <c r="M1301" s="207"/>
      <c r="N1301" s="207"/>
      <c r="O1301" s="207"/>
      <c r="P1301" s="169"/>
      <c r="Q1301" s="208"/>
      <c r="R1301" s="166" t="s">
        <v>15180</v>
      </c>
      <c r="S1301" s="165" t="s">
        <v>12019</v>
      </c>
      <c r="T1301" s="165" t="s">
        <v>2705</v>
      </c>
      <c r="U1301" s="185"/>
      <c r="V1301" s="209">
        <v>447</v>
      </c>
      <c r="X1301" s="210">
        <v>0</v>
      </c>
      <c r="AB1301" s="211" t="s">
        <v>16472</v>
      </c>
    </row>
    <row r="1302" spans="1:28" s="210" customFormat="1" ht="94.5">
      <c r="A1302" s="165" t="s">
        <v>2419</v>
      </c>
      <c r="B1302" s="166" t="s">
        <v>1088</v>
      </c>
      <c r="C1302" s="170" t="s">
        <v>2418</v>
      </c>
      <c r="D1302" s="213"/>
      <c r="E1302" s="166" t="s">
        <v>1058</v>
      </c>
      <c r="F1302" s="166" t="s">
        <v>2419</v>
      </c>
      <c r="G1302" s="166" t="s">
        <v>12764</v>
      </c>
      <c r="H1302" s="167">
        <v>0</v>
      </c>
      <c r="I1302" s="168" t="s">
        <v>1737</v>
      </c>
      <c r="J1302" s="168" t="s">
        <v>13122</v>
      </c>
      <c r="K1302" s="207"/>
      <c r="L1302" s="207"/>
      <c r="M1302" s="207"/>
      <c r="N1302" s="207"/>
      <c r="O1302" s="207"/>
      <c r="P1302" s="169"/>
      <c r="Q1302" s="208"/>
      <c r="R1302" s="166" t="s">
        <v>2418</v>
      </c>
      <c r="S1302" s="165" t="s">
        <v>12054</v>
      </c>
      <c r="T1302" s="165" t="s">
        <v>13023</v>
      </c>
      <c r="U1302" s="185"/>
      <c r="V1302" s="209">
        <v>450</v>
      </c>
      <c r="X1302" s="210">
        <v>0</v>
      </c>
      <c r="AB1302" s="211" t="s">
        <v>15997</v>
      </c>
    </row>
    <row r="1303" spans="1:28" s="210" customFormat="1" ht="67.5">
      <c r="A1303" s="165" t="s">
        <v>16307</v>
      </c>
      <c r="B1303" s="166" t="s">
        <v>1088</v>
      </c>
      <c r="C1303" s="170" t="s">
        <v>16308</v>
      </c>
      <c r="D1303" s="213"/>
      <c r="E1303" s="166" t="s">
        <v>1058</v>
      </c>
      <c r="F1303" s="166" t="s">
        <v>16307</v>
      </c>
      <c r="G1303" s="166" t="s">
        <v>12764</v>
      </c>
      <c r="H1303" s="167">
        <v>0</v>
      </c>
      <c r="I1303" s="168" t="s">
        <v>1692</v>
      </c>
      <c r="J1303" s="168" t="s">
        <v>13117</v>
      </c>
      <c r="K1303" s="207"/>
      <c r="L1303" s="207"/>
      <c r="M1303" s="207"/>
      <c r="N1303" s="207"/>
      <c r="O1303" s="207"/>
      <c r="P1303" s="169"/>
      <c r="Q1303" s="208"/>
      <c r="R1303" s="166" t="s">
        <v>16308</v>
      </c>
      <c r="S1303" s="165" t="s">
        <v>12054</v>
      </c>
      <c r="T1303" s="165" t="s">
        <v>13018</v>
      </c>
      <c r="U1303" s="185"/>
      <c r="V1303" s="209">
        <v>453</v>
      </c>
      <c r="X1303" s="210">
        <v>0</v>
      </c>
      <c r="AB1303" s="211" t="s">
        <v>16309</v>
      </c>
    </row>
    <row r="1304" spans="1:28" s="210" customFormat="1" ht="81">
      <c r="A1304" s="165" t="s">
        <v>15890</v>
      </c>
      <c r="B1304" s="166" t="s">
        <v>1088</v>
      </c>
      <c r="C1304" s="170" t="s">
        <v>15891</v>
      </c>
      <c r="D1304" s="213"/>
      <c r="E1304" s="166" t="s">
        <v>1073</v>
      </c>
      <c r="F1304" s="166" t="s">
        <v>15890</v>
      </c>
      <c r="G1304" s="166" t="s">
        <v>12764</v>
      </c>
      <c r="H1304" s="167">
        <v>0</v>
      </c>
      <c r="I1304" s="168" t="s">
        <v>15892</v>
      </c>
      <c r="J1304" s="168" t="s">
        <v>8321</v>
      </c>
      <c r="K1304" s="207"/>
      <c r="L1304" s="207"/>
      <c r="M1304" s="207"/>
      <c r="N1304" s="207"/>
      <c r="O1304" s="207"/>
      <c r="P1304" s="169"/>
      <c r="Q1304" s="208"/>
      <c r="R1304" s="166" t="s">
        <v>15891</v>
      </c>
      <c r="S1304" s="165" t="s">
        <v>12164</v>
      </c>
      <c r="T1304" s="165" t="s">
        <v>8320</v>
      </c>
      <c r="U1304" s="185"/>
      <c r="V1304" s="209">
        <v>468</v>
      </c>
      <c r="X1304" s="210">
        <v>0</v>
      </c>
      <c r="AB1304" s="211" t="s">
        <v>15972</v>
      </c>
    </row>
    <row r="1305" spans="1:28" s="210" customFormat="1" ht="81">
      <c r="A1305" s="165" t="s">
        <v>745</v>
      </c>
      <c r="B1305" s="166" t="s">
        <v>1088</v>
      </c>
      <c r="C1305" s="170" t="s">
        <v>1120</v>
      </c>
      <c r="D1305" s="213"/>
      <c r="E1305" s="166" t="s">
        <v>1066</v>
      </c>
      <c r="F1305" s="166" t="s">
        <v>745</v>
      </c>
      <c r="G1305" s="166" t="s">
        <v>12764</v>
      </c>
      <c r="H1305" s="167">
        <v>0</v>
      </c>
      <c r="I1305" s="168" t="s">
        <v>15195</v>
      </c>
      <c r="J1305" s="168" t="s">
        <v>6497</v>
      </c>
      <c r="K1305" s="207"/>
      <c r="L1305" s="207"/>
      <c r="M1305" s="207"/>
      <c r="N1305" s="207"/>
      <c r="O1305" s="207"/>
      <c r="P1305" s="169"/>
      <c r="Q1305" s="208"/>
      <c r="R1305" s="166" t="s">
        <v>1120</v>
      </c>
      <c r="S1305" s="165" t="s">
        <v>12120</v>
      </c>
      <c r="T1305" s="165" t="s">
        <v>6496</v>
      </c>
      <c r="U1305" s="185"/>
      <c r="V1305" s="209">
        <v>482</v>
      </c>
      <c r="X1305" s="210">
        <v>0</v>
      </c>
      <c r="AB1305" s="211" t="s">
        <v>16025</v>
      </c>
    </row>
    <row r="1306" spans="1:28" s="210" customFormat="1" ht="54">
      <c r="A1306" s="165" t="s">
        <v>750</v>
      </c>
      <c r="B1306" s="166" t="s">
        <v>1088</v>
      </c>
      <c r="C1306" s="170" t="s">
        <v>13288</v>
      </c>
      <c r="D1306" s="213"/>
      <c r="E1306" s="166" t="s">
        <v>1063</v>
      </c>
      <c r="F1306" s="166" t="s">
        <v>750</v>
      </c>
      <c r="G1306" s="166" t="s">
        <v>12764</v>
      </c>
      <c r="H1306" s="167">
        <v>0</v>
      </c>
      <c r="I1306" s="168" t="s">
        <v>1710</v>
      </c>
      <c r="J1306" s="168" t="s">
        <v>12398</v>
      </c>
      <c r="K1306" s="207"/>
      <c r="L1306" s="207"/>
      <c r="M1306" s="207"/>
      <c r="N1306" s="207"/>
      <c r="O1306" s="207"/>
      <c r="P1306" s="169"/>
      <c r="Q1306" s="208"/>
      <c r="R1306" s="166" t="s">
        <v>13288</v>
      </c>
      <c r="S1306" s="165" t="s">
        <v>12107</v>
      </c>
      <c r="T1306" s="165" t="s">
        <v>5882</v>
      </c>
      <c r="U1306" s="185"/>
      <c r="V1306" s="209">
        <v>510</v>
      </c>
      <c r="X1306" s="210">
        <v>0</v>
      </c>
      <c r="AB1306" s="211" t="s">
        <v>15965</v>
      </c>
    </row>
    <row r="1307" spans="1:28" s="210" customFormat="1" ht="67.5">
      <c r="A1307" s="165" t="s">
        <v>1705</v>
      </c>
      <c r="B1307" s="166" t="s">
        <v>1088</v>
      </c>
      <c r="C1307" s="170" t="s">
        <v>12706</v>
      </c>
      <c r="D1307" s="213"/>
      <c r="E1307" s="166" t="s">
        <v>1058</v>
      </c>
      <c r="F1307" s="166" t="s">
        <v>1705</v>
      </c>
      <c r="G1307" s="166" t="s">
        <v>12764</v>
      </c>
      <c r="H1307" s="167">
        <v>0</v>
      </c>
      <c r="I1307" s="168" t="s">
        <v>1692</v>
      </c>
      <c r="J1307" s="168" t="s">
        <v>13117</v>
      </c>
      <c r="K1307" s="207"/>
      <c r="L1307" s="207"/>
      <c r="M1307" s="207"/>
      <c r="N1307" s="207"/>
      <c r="O1307" s="207"/>
      <c r="P1307" s="169"/>
      <c r="Q1307" s="208"/>
      <c r="R1307" s="166" t="s">
        <v>12706</v>
      </c>
      <c r="S1307" s="165" t="s">
        <v>12054</v>
      </c>
      <c r="T1307" s="165" t="s">
        <v>13018</v>
      </c>
      <c r="U1307" s="185"/>
      <c r="V1307" s="209">
        <v>458</v>
      </c>
      <c r="X1307" s="210">
        <v>0</v>
      </c>
      <c r="AB1307" s="211" t="s">
        <v>15998</v>
      </c>
    </row>
    <row r="1308" spans="1:28" s="210" customFormat="1" ht="54">
      <c r="A1308" s="165" t="s">
        <v>767</v>
      </c>
      <c r="B1308" s="166" t="s">
        <v>1088</v>
      </c>
      <c r="C1308" s="170" t="s">
        <v>13289</v>
      </c>
      <c r="D1308" s="213"/>
      <c r="E1308" s="166" t="s">
        <v>1063</v>
      </c>
      <c r="F1308" s="166" t="s">
        <v>767</v>
      </c>
      <c r="G1308" s="166" t="s">
        <v>12764</v>
      </c>
      <c r="H1308" s="167">
        <v>0</v>
      </c>
      <c r="I1308" s="168" t="s">
        <v>1708</v>
      </c>
      <c r="J1308" s="168" t="s">
        <v>5897</v>
      </c>
      <c r="K1308" s="207"/>
      <c r="L1308" s="207"/>
      <c r="M1308" s="207"/>
      <c r="N1308" s="207"/>
      <c r="O1308" s="207"/>
      <c r="P1308" s="169"/>
      <c r="Q1308" s="208"/>
      <c r="R1308" s="166" t="s">
        <v>13289</v>
      </c>
      <c r="S1308" s="165" t="s">
        <v>12107</v>
      </c>
      <c r="T1308" s="165" t="s">
        <v>5896</v>
      </c>
      <c r="U1308" s="185"/>
      <c r="V1308" s="209">
        <v>509</v>
      </c>
      <c r="X1308" s="210">
        <v>0</v>
      </c>
      <c r="AB1308" s="211" t="s">
        <v>15966</v>
      </c>
    </row>
    <row r="1309" spans="1:28" s="210" customFormat="1" ht="40.5">
      <c r="A1309" s="165" t="s">
        <v>13348</v>
      </c>
      <c r="B1309" s="166" t="s">
        <v>1088</v>
      </c>
      <c r="C1309" s="170" t="s">
        <v>13334</v>
      </c>
      <c r="D1309" s="213"/>
      <c r="E1309" s="166" t="s">
        <v>12638</v>
      </c>
      <c r="F1309" s="166" t="s">
        <v>13348</v>
      </c>
      <c r="G1309" s="166" t="s">
        <v>12764</v>
      </c>
      <c r="H1309" s="167">
        <v>0</v>
      </c>
      <c r="I1309" s="168" t="s">
        <v>13359</v>
      </c>
      <c r="J1309" s="168" t="s">
        <v>9642</v>
      </c>
      <c r="K1309" s="207"/>
      <c r="L1309" s="207"/>
      <c r="M1309" s="207"/>
      <c r="N1309" s="207"/>
      <c r="O1309" s="207"/>
      <c r="P1309" s="169"/>
      <c r="Q1309" s="208"/>
      <c r="R1309" s="166" t="s">
        <v>13334</v>
      </c>
      <c r="S1309" s="165" t="s">
        <v>12197</v>
      </c>
      <c r="T1309" s="165" t="s">
        <v>9639</v>
      </c>
      <c r="U1309" s="185"/>
      <c r="V1309" s="209">
        <v>465</v>
      </c>
      <c r="X1309" s="210">
        <v>0</v>
      </c>
      <c r="AB1309" s="211" t="s">
        <v>16021</v>
      </c>
    </row>
    <row r="1310" spans="1:28" s="210" customFormat="1" ht="81">
      <c r="A1310" s="165" t="s">
        <v>131</v>
      </c>
      <c r="B1310" s="166" t="s">
        <v>1088</v>
      </c>
      <c r="C1310" s="170" t="s">
        <v>2074</v>
      </c>
      <c r="D1310" s="213"/>
      <c r="E1310" s="166" t="s">
        <v>1054</v>
      </c>
      <c r="F1310" s="166" t="s">
        <v>131</v>
      </c>
      <c r="G1310" s="166" t="s">
        <v>12764</v>
      </c>
      <c r="H1310" s="167">
        <v>0</v>
      </c>
      <c r="I1310" s="168" t="s">
        <v>1644</v>
      </c>
      <c r="J1310" s="168" t="s">
        <v>1503</v>
      </c>
      <c r="K1310" s="207"/>
      <c r="L1310" s="207"/>
      <c r="M1310" s="207"/>
      <c r="N1310" s="207"/>
      <c r="O1310" s="207"/>
      <c r="P1310" s="169"/>
      <c r="Q1310" s="208"/>
      <c r="R1310" s="166" t="s">
        <v>2074</v>
      </c>
      <c r="S1310" s="165" t="s">
        <v>12037</v>
      </c>
      <c r="T1310" s="165" t="s">
        <v>3312</v>
      </c>
      <c r="U1310" s="185"/>
      <c r="V1310" s="209">
        <v>467</v>
      </c>
      <c r="X1310" s="210">
        <v>0</v>
      </c>
      <c r="AB1310" s="211" t="s">
        <v>16036</v>
      </c>
    </row>
    <row r="1311" spans="1:28" s="210" customFormat="1" ht="108">
      <c r="A1311" s="165" t="s">
        <v>15187</v>
      </c>
      <c r="B1311" s="166" t="s">
        <v>1088</v>
      </c>
      <c r="C1311" s="170" t="s">
        <v>15186</v>
      </c>
      <c r="D1311" s="213"/>
      <c r="E1311" s="166" t="s">
        <v>1073</v>
      </c>
      <c r="F1311" s="166" t="s">
        <v>15187</v>
      </c>
      <c r="G1311" s="166" t="s">
        <v>12764</v>
      </c>
      <c r="H1311" s="167">
        <v>0</v>
      </c>
      <c r="I1311" s="168" t="s">
        <v>15197</v>
      </c>
      <c r="J1311" s="168" t="s">
        <v>8327</v>
      </c>
      <c r="K1311" s="207"/>
      <c r="L1311" s="207"/>
      <c r="M1311" s="207"/>
      <c r="N1311" s="207"/>
      <c r="O1311" s="207"/>
      <c r="P1311" s="169"/>
      <c r="Q1311" s="208"/>
      <c r="R1311" s="166" t="s">
        <v>15186</v>
      </c>
      <c r="S1311" s="165" t="s">
        <v>12164</v>
      </c>
      <c r="T1311" s="165" t="s">
        <v>8326</v>
      </c>
      <c r="U1311" s="185"/>
      <c r="V1311" s="209">
        <v>469</v>
      </c>
      <c r="X1311" s="210">
        <v>0</v>
      </c>
      <c r="AB1311" s="211" t="s">
        <v>16405</v>
      </c>
    </row>
    <row r="1312" spans="1:28" s="210" customFormat="1" ht="54">
      <c r="A1312" s="165" t="s">
        <v>1699</v>
      </c>
      <c r="B1312" s="166" t="s">
        <v>1088</v>
      </c>
      <c r="C1312" s="170" t="s">
        <v>2057</v>
      </c>
      <c r="D1312" s="213"/>
      <c r="E1312" s="166" t="s">
        <v>2323</v>
      </c>
      <c r="F1312" s="166" t="s">
        <v>1699</v>
      </c>
      <c r="G1312" s="166" t="s">
        <v>12764</v>
      </c>
      <c r="H1312" s="167">
        <v>0</v>
      </c>
      <c r="I1312" s="168" t="s">
        <v>1700</v>
      </c>
      <c r="J1312" s="168" t="s">
        <v>1575</v>
      </c>
      <c r="K1312" s="207"/>
      <c r="L1312" s="207"/>
      <c r="M1312" s="207"/>
      <c r="N1312" s="207"/>
      <c r="O1312" s="207"/>
      <c r="P1312" s="169"/>
      <c r="Q1312" s="208"/>
      <c r="R1312" s="166" t="s">
        <v>2057</v>
      </c>
      <c r="S1312" s="165" t="s">
        <v>12238</v>
      </c>
      <c r="T1312" s="165" t="s">
        <v>11457</v>
      </c>
      <c r="U1312" s="185"/>
      <c r="V1312" s="209">
        <v>473</v>
      </c>
      <c r="X1312" s="210">
        <v>0</v>
      </c>
      <c r="AB1312" s="211" t="s">
        <v>15999</v>
      </c>
    </row>
    <row r="1313" spans="1:28" s="210" customFormat="1" ht="54">
      <c r="A1313" s="165" t="s">
        <v>743</v>
      </c>
      <c r="B1313" s="166" t="s">
        <v>1088</v>
      </c>
      <c r="C1313" s="170" t="s">
        <v>11981</v>
      </c>
      <c r="D1313" s="213"/>
      <c r="E1313" s="166" t="s">
        <v>1054</v>
      </c>
      <c r="F1313" s="166" t="s">
        <v>743</v>
      </c>
      <c r="G1313" s="166" t="s">
        <v>12764</v>
      </c>
      <c r="H1313" s="167">
        <v>0</v>
      </c>
      <c r="I1313" s="168" t="s">
        <v>15243</v>
      </c>
      <c r="J1313" s="168" t="s">
        <v>1610</v>
      </c>
      <c r="K1313" s="207"/>
      <c r="L1313" s="207"/>
      <c r="M1313" s="207"/>
      <c r="N1313" s="207"/>
      <c r="O1313" s="207"/>
      <c r="P1313" s="169"/>
      <c r="Q1313" s="208"/>
      <c r="R1313" s="166" t="s">
        <v>11981</v>
      </c>
      <c r="S1313" s="165" t="s">
        <v>12037</v>
      </c>
      <c r="T1313" s="165" t="s">
        <v>3340</v>
      </c>
      <c r="U1313" s="185"/>
      <c r="V1313" s="209">
        <v>476</v>
      </c>
      <c r="X1313" s="210">
        <v>0</v>
      </c>
      <c r="AB1313" s="211" t="s">
        <v>15958</v>
      </c>
    </row>
    <row r="1314" spans="1:28" s="210" customFormat="1" ht="67.5">
      <c r="A1314" s="165" t="s">
        <v>14904</v>
      </c>
      <c r="B1314" s="166" t="s">
        <v>1088</v>
      </c>
      <c r="C1314" s="170" t="s">
        <v>14903</v>
      </c>
      <c r="D1314" s="213"/>
      <c r="E1314" s="166" t="s">
        <v>12516</v>
      </c>
      <c r="F1314" s="166" t="s">
        <v>14904</v>
      </c>
      <c r="G1314" s="166" t="s">
        <v>12764</v>
      </c>
      <c r="H1314" s="167">
        <v>0</v>
      </c>
      <c r="I1314" s="168" t="s">
        <v>14909</v>
      </c>
      <c r="J1314" s="168" t="s">
        <v>12345</v>
      </c>
      <c r="K1314" s="207"/>
      <c r="L1314" s="207"/>
      <c r="M1314" s="207"/>
      <c r="N1314" s="207"/>
      <c r="O1314" s="207"/>
      <c r="P1314" s="169"/>
      <c r="Q1314" s="208"/>
      <c r="R1314" s="166" t="s">
        <v>14903</v>
      </c>
      <c r="S1314" s="165" t="s">
        <v>12046</v>
      </c>
      <c r="T1314" s="165" t="s">
        <v>12277</v>
      </c>
      <c r="U1314" s="185"/>
      <c r="V1314" s="209">
        <v>480</v>
      </c>
      <c r="X1314" s="210">
        <v>0</v>
      </c>
      <c r="AB1314" s="211" t="s">
        <v>16047</v>
      </c>
    </row>
    <row r="1315" spans="1:28" s="210" customFormat="1" ht="81">
      <c r="A1315" s="165" t="s">
        <v>747</v>
      </c>
      <c r="B1315" s="166" t="s">
        <v>1088</v>
      </c>
      <c r="C1315" s="170" t="s">
        <v>746</v>
      </c>
      <c r="D1315" s="213"/>
      <c r="E1315" s="166" t="s">
        <v>848</v>
      </c>
      <c r="F1315" s="166" t="s">
        <v>747</v>
      </c>
      <c r="G1315" s="166" t="s">
        <v>12764</v>
      </c>
      <c r="H1315" s="167">
        <v>0</v>
      </c>
      <c r="I1315" s="168" t="s">
        <v>2233</v>
      </c>
      <c r="J1315" s="168" t="s">
        <v>10585</v>
      </c>
      <c r="K1315" s="207"/>
      <c r="L1315" s="207"/>
      <c r="M1315" s="207"/>
      <c r="N1315" s="207"/>
      <c r="O1315" s="207"/>
      <c r="P1315" s="169"/>
      <c r="Q1315" s="208"/>
      <c r="R1315" s="166" t="s">
        <v>746</v>
      </c>
      <c r="S1315" s="165" t="s">
        <v>12223</v>
      </c>
      <c r="T1315" s="165" t="s">
        <v>10584</v>
      </c>
      <c r="U1315" s="185"/>
      <c r="V1315" s="209">
        <v>490</v>
      </c>
      <c r="X1315" s="210">
        <v>0</v>
      </c>
      <c r="AB1315" s="211" t="s">
        <v>16026</v>
      </c>
    </row>
    <row r="1316" spans="1:28" s="210" customFormat="1" ht="67.5">
      <c r="A1316" s="165" t="s">
        <v>1354</v>
      </c>
      <c r="B1316" s="166" t="s">
        <v>1088</v>
      </c>
      <c r="C1316" s="170" t="s">
        <v>1353</v>
      </c>
      <c r="D1316" s="213"/>
      <c r="E1316" s="166" t="s">
        <v>841</v>
      </c>
      <c r="F1316" s="166" t="s">
        <v>1354</v>
      </c>
      <c r="G1316" s="166" t="s">
        <v>12764</v>
      </c>
      <c r="H1316" s="167">
        <v>0</v>
      </c>
      <c r="I1316" s="168" t="s">
        <v>12478</v>
      </c>
      <c r="J1316" s="168" t="s">
        <v>9030</v>
      </c>
      <c r="K1316" s="207"/>
      <c r="L1316" s="207"/>
      <c r="M1316" s="207"/>
      <c r="N1316" s="207"/>
      <c r="O1316" s="207"/>
      <c r="P1316" s="169"/>
      <c r="Q1316" s="208"/>
      <c r="R1316" s="166" t="s">
        <v>1353</v>
      </c>
      <c r="S1316" s="165" t="s">
        <v>12182</v>
      </c>
      <c r="T1316" s="165" t="s">
        <v>9029</v>
      </c>
      <c r="U1316" s="185"/>
      <c r="V1316" s="209">
        <v>491</v>
      </c>
      <c r="X1316" s="210">
        <v>0</v>
      </c>
      <c r="AB1316" s="211" t="s">
        <v>16037</v>
      </c>
    </row>
    <row r="1317" spans="1:28" s="210" customFormat="1" ht="54">
      <c r="A1317" s="165" t="s">
        <v>748</v>
      </c>
      <c r="B1317" s="166" t="s">
        <v>1088</v>
      </c>
      <c r="C1317" s="170" t="s">
        <v>13290</v>
      </c>
      <c r="D1317" s="213"/>
      <c r="E1317" s="166" t="s">
        <v>2321</v>
      </c>
      <c r="F1317" s="166" t="s">
        <v>748</v>
      </c>
      <c r="G1317" s="166" t="s">
        <v>12764</v>
      </c>
      <c r="H1317" s="167">
        <v>0</v>
      </c>
      <c r="I1317" s="168" t="s">
        <v>1688</v>
      </c>
      <c r="J1317" s="168" t="s">
        <v>1688</v>
      </c>
      <c r="K1317" s="207"/>
      <c r="L1317" s="207"/>
      <c r="M1317" s="207"/>
      <c r="N1317" s="207"/>
      <c r="O1317" s="207"/>
      <c r="P1317" s="169"/>
      <c r="Q1317" s="208"/>
      <c r="R1317" s="166" t="s">
        <v>13290</v>
      </c>
      <c r="S1317" s="165" t="s">
        <v>12035</v>
      </c>
      <c r="T1317" s="165" t="s">
        <v>3289</v>
      </c>
      <c r="U1317" s="185"/>
      <c r="V1317" s="209">
        <v>493</v>
      </c>
      <c r="X1317" s="210">
        <v>0</v>
      </c>
      <c r="AB1317" s="211" t="s">
        <v>15959</v>
      </c>
    </row>
    <row r="1318" spans="1:28" s="210" customFormat="1" ht="54">
      <c r="A1318" s="165" t="s">
        <v>16473</v>
      </c>
      <c r="B1318" s="166" t="s">
        <v>1088</v>
      </c>
      <c r="C1318" s="170" t="s">
        <v>16474</v>
      </c>
      <c r="D1318" s="213"/>
      <c r="E1318" s="166" t="s">
        <v>1063</v>
      </c>
      <c r="F1318" s="166" t="s">
        <v>16473</v>
      </c>
      <c r="G1318" s="166" t="s">
        <v>12764</v>
      </c>
      <c r="H1318" s="167">
        <v>0</v>
      </c>
      <c r="I1318" s="168" t="s">
        <v>16475</v>
      </c>
      <c r="J1318" s="168" t="s">
        <v>12398</v>
      </c>
      <c r="K1318" s="207"/>
      <c r="L1318" s="207"/>
      <c r="M1318" s="207"/>
      <c r="N1318" s="207"/>
      <c r="O1318" s="207"/>
      <c r="P1318" s="169"/>
      <c r="Q1318" s="208"/>
      <c r="R1318" s="166" t="s">
        <v>16474</v>
      </c>
      <c r="S1318" s="165" t="s">
        <v>12107</v>
      </c>
      <c r="T1318" s="165" t="s">
        <v>5882</v>
      </c>
      <c r="U1318" s="185"/>
      <c r="V1318" s="209">
        <v>498</v>
      </c>
      <c r="X1318" s="210">
        <v>0</v>
      </c>
      <c r="AB1318" s="211" t="s">
        <v>16476</v>
      </c>
    </row>
    <row r="1319" spans="1:28" s="210" customFormat="1" ht="67.5">
      <c r="A1319" s="165" t="s">
        <v>1356</v>
      </c>
      <c r="B1319" s="166" t="s">
        <v>1088</v>
      </c>
      <c r="C1319" s="170" t="s">
        <v>1355</v>
      </c>
      <c r="D1319" s="213"/>
      <c r="E1319" s="166" t="s">
        <v>1063</v>
      </c>
      <c r="F1319" s="166" t="s">
        <v>1356</v>
      </c>
      <c r="G1319" s="166" t="s">
        <v>12764</v>
      </c>
      <c r="H1319" s="167">
        <v>0</v>
      </c>
      <c r="I1319" s="168" t="s">
        <v>1686</v>
      </c>
      <c r="J1319" s="168" t="s">
        <v>12398</v>
      </c>
      <c r="K1319" s="207"/>
      <c r="L1319" s="207"/>
      <c r="M1319" s="207"/>
      <c r="N1319" s="207"/>
      <c r="O1319" s="207"/>
      <c r="P1319" s="169"/>
      <c r="Q1319" s="208"/>
      <c r="R1319" s="166" t="s">
        <v>1355</v>
      </c>
      <c r="S1319" s="165" t="s">
        <v>12107</v>
      </c>
      <c r="T1319" s="165" t="s">
        <v>5882</v>
      </c>
      <c r="U1319" s="185"/>
      <c r="V1319" s="209">
        <v>499</v>
      </c>
      <c r="X1319" s="210">
        <v>0</v>
      </c>
      <c r="AB1319" s="211" t="s">
        <v>15975</v>
      </c>
    </row>
    <row r="1320" spans="1:28" s="210" customFormat="1" ht="54">
      <c r="A1320" s="165" t="s">
        <v>14907</v>
      </c>
      <c r="B1320" s="166" t="s">
        <v>1088</v>
      </c>
      <c r="C1320" s="170" t="s">
        <v>14906</v>
      </c>
      <c r="D1320" s="213"/>
      <c r="E1320" s="166" t="s">
        <v>1063</v>
      </c>
      <c r="F1320" s="166" t="s">
        <v>14907</v>
      </c>
      <c r="G1320" s="166" t="s">
        <v>12764</v>
      </c>
      <c r="H1320" s="167">
        <v>0</v>
      </c>
      <c r="I1320" s="168" t="s">
        <v>14910</v>
      </c>
      <c r="J1320" s="168" t="s">
        <v>12398</v>
      </c>
      <c r="K1320" s="207"/>
      <c r="L1320" s="207"/>
      <c r="M1320" s="207"/>
      <c r="N1320" s="207"/>
      <c r="O1320" s="207"/>
      <c r="P1320" s="169"/>
      <c r="Q1320" s="208"/>
      <c r="R1320" s="166" t="s">
        <v>14906</v>
      </c>
      <c r="S1320" s="165" t="s">
        <v>12107</v>
      </c>
      <c r="T1320" s="165" t="s">
        <v>5882</v>
      </c>
      <c r="U1320" s="185"/>
      <c r="V1320" s="209">
        <v>500</v>
      </c>
      <c r="X1320" s="210">
        <v>0</v>
      </c>
      <c r="AB1320" s="211" t="s">
        <v>16296</v>
      </c>
    </row>
    <row r="1321" spans="1:28" s="210" customFormat="1" ht="54">
      <c r="A1321" s="165" t="s">
        <v>14870</v>
      </c>
      <c r="B1321" s="166" t="s">
        <v>1088</v>
      </c>
      <c r="C1321" s="170" t="s">
        <v>14869</v>
      </c>
      <c r="D1321" s="213"/>
      <c r="E1321" s="166" t="s">
        <v>1063</v>
      </c>
      <c r="F1321" s="166" t="s">
        <v>14870</v>
      </c>
      <c r="G1321" s="166" t="s">
        <v>12764</v>
      </c>
      <c r="H1321" s="167">
        <v>0</v>
      </c>
      <c r="I1321" s="168" t="s">
        <v>14871</v>
      </c>
      <c r="J1321" s="168" t="s">
        <v>1707</v>
      </c>
      <c r="K1321" s="207"/>
      <c r="L1321" s="207"/>
      <c r="M1321" s="207"/>
      <c r="N1321" s="207"/>
      <c r="O1321" s="207"/>
      <c r="P1321" s="169"/>
      <c r="Q1321" s="208"/>
      <c r="R1321" s="166" t="s">
        <v>14869</v>
      </c>
      <c r="S1321" s="165" t="s">
        <v>12107</v>
      </c>
      <c r="T1321" s="165" t="s">
        <v>5893</v>
      </c>
      <c r="U1321" s="185"/>
      <c r="V1321" s="209">
        <v>501</v>
      </c>
      <c r="X1321" s="210">
        <v>0</v>
      </c>
      <c r="AB1321" s="211" t="s">
        <v>16040</v>
      </c>
    </row>
    <row r="1322" spans="1:28" s="210" customFormat="1" ht="54">
      <c r="A1322" s="165" t="s">
        <v>749</v>
      </c>
      <c r="B1322" s="166" t="s">
        <v>1088</v>
      </c>
      <c r="C1322" s="170" t="s">
        <v>607</v>
      </c>
      <c r="D1322" s="213"/>
      <c r="E1322" s="166" t="s">
        <v>1063</v>
      </c>
      <c r="F1322" s="166" t="s">
        <v>749</v>
      </c>
      <c r="G1322" s="166" t="s">
        <v>12764</v>
      </c>
      <c r="H1322" s="167">
        <v>0</v>
      </c>
      <c r="I1322" s="168" t="s">
        <v>1686</v>
      </c>
      <c r="J1322" s="168" t="s">
        <v>12398</v>
      </c>
      <c r="K1322" s="207"/>
      <c r="L1322" s="207"/>
      <c r="M1322" s="207"/>
      <c r="N1322" s="207"/>
      <c r="O1322" s="207"/>
      <c r="P1322" s="169"/>
      <c r="Q1322" s="208"/>
      <c r="R1322" s="166" t="s">
        <v>607</v>
      </c>
      <c r="S1322" s="165" t="s">
        <v>12107</v>
      </c>
      <c r="T1322" s="165" t="s">
        <v>5882</v>
      </c>
      <c r="U1322" s="185"/>
      <c r="V1322" s="209">
        <v>502</v>
      </c>
      <c r="X1322" s="210">
        <v>0</v>
      </c>
      <c r="AB1322" s="211" t="s">
        <v>15980</v>
      </c>
    </row>
    <row r="1323" spans="1:28" s="210" customFormat="1" ht="67.5">
      <c r="A1323" s="165" t="s">
        <v>13349</v>
      </c>
      <c r="B1323" s="166" t="s">
        <v>1088</v>
      </c>
      <c r="C1323" s="170" t="s">
        <v>13335</v>
      </c>
      <c r="D1323" s="213"/>
      <c r="E1323" s="166" t="s">
        <v>1063</v>
      </c>
      <c r="F1323" s="166" t="s">
        <v>13349</v>
      </c>
      <c r="G1323" s="166" t="s">
        <v>12764</v>
      </c>
      <c r="H1323" s="167">
        <v>0</v>
      </c>
      <c r="I1323" s="168" t="s">
        <v>14557</v>
      </c>
      <c r="J1323" s="168" t="s">
        <v>12398</v>
      </c>
      <c r="K1323" s="207"/>
      <c r="L1323" s="207"/>
      <c r="M1323" s="207"/>
      <c r="N1323" s="207"/>
      <c r="O1323" s="207"/>
      <c r="P1323" s="169"/>
      <c r="Q1323" s="208"/>
      <c r="R1323" s="166" t="s">
        <v>13335</v>
      </c>
      <c r="S1323" s="165" t="s">
        <v>12107</v>
      </c>
      <c r="T1323" s="165" t="s">
        <v>5882</v>
      </c>
      <c r="U1323" s="185"/>
      <c r="V1323" s="209">
        <v>503</v>
      </c>
      <c r="X1323" s="210">
        <v>0</v>
      </c>
      <c r="AB1323" s="211" t="s">
        <v>16010</v>
      </c>
    </row>
    <row r="1324" spans="1:28" s="210" customFormat="1" ht="54">
      <c r="A1324" s="165" t="s">
        <v>15253</v>
      </c>
      <c r="B1324" s="166" t="s">
        <v>1088</v>
      </c>
      <c r="C1324" s="170" t="s">
        <v>15252</v>
      </c>
      <c r="D1324" s="213"/>
      <c r="E1324" s="166" t="s">
        <v>1063</v>
      </c>
      <c r="F1324" s="166" t="s">
        <v>15253</v>
      </c>
      <c r="G1324" s="166" t="s">
        <v>12764</v>
      </c>
      <c r="H1324" s="167">
        <v>0</v>
      </c>
      <c r="I1324" s="168" t="s">
        <v>14554</v>
      </c>
      <c r="J1324" s="168" t="s">
        <v>12398</v>
      </c>
      <c r="K1324" s="207"/>
      <c r="L1324" s="207"/>
      <c r="M1324" s="207"/>
      <c r="N1324" s="207"/>
      <c r="O1324" s="207"/>
      <c r="P1324" s="169"/>
      <c r="Q1324" s="208"/>
      <c r="R1324" s="166" t="s">
        <v>15252</v>
      </c>
      <c r="S1324" s="165" t="s">
        <v>12107</v>
      </c>
      <c r="T1324" s="165" t="s">
        <v>5882</v>
      </c>
      <c r="U1324" s="185"/>
      <c r="V1324" s="209">
        <v>505</v>
      </c>
      <c r="X1324" s="210">
        <v>0</v>
      </c>
      <c r="AB1324" s="211" t="s">
        <v>15981</v>
      </c>
    </row>
    <row r="1325" spans="1:28" s="210" customFormat="1" ht="67.5">
      <c r="A1325" s="165" t="s">
        <v>14873</v>
      </c>
      <c r="B1325" s="166" t="s">
        <v>1088</v>
      </c>
      <c r="C1325" s="170" t="s">
        <v>14872</v>
      </c>
      <c r="D1325" s="213"/>
      <c r="E1325" s="166" t="s">
        <v>1063</v>
      </c>
      <c r="F1325" s="166" t="s">
        <v>14873</v>
      </c>
      <c r="G1325" s="166" t="s">
        <v>12764</v>
      </c>
      <c r="H1325" s="167">
        <v>0</v>
      </c>
      <c r="I1325" s="168" t="s">
        <v>1686</v>
      </c>
      <c r="J1325" s="168" t="s">
        <v>12398</v>
      </c>
      <c r="K1325" s="207"/>
      <c r="L1325" s="207"/>
      <c r="M1325" s="207"/>
      <c r="N1325" s="207"/>
      <c r="O1325" s="207"/>
      <c r="P1325" s="169"/>
      <c r="Q1325" s="208"/>
      <c r="R1325" s="166" t="s">
        <v>14872</v>
      </c>
      <c r="S1325" s="165" t="s">
        <v>12107</v>
      </c>
      <c r="T1325" s="165" t="s">
        <v>5882</v>
      </c>
      <c r="U1325" s="185"/>
      <c r="V1325" s="209">
        <v>506</v>
      </c>
      <c r="X1325" s="210">
        <v>0</v>
      </c>
      <c r="AB1325" s="211" t="s">
        <v>16007</v>
      </c>
    </row>
    <row r="1326" spans="1:28" s="210" customFormat="1" ht="81">
      <c r="A1326" s="165" t="s">
        <v>1727</v>
      </c>
      <c r="B1326" s="166" t="s">
        <v>1088</v>
      </c>
      <c r="C1326" s="170" t="s">
        <v>11985</v>
      </c>
      <c r="D1326" s="213"/>
      <c r="E1326" s="166" t="s">
        <v>1054</v>
      </c>
      <c r="F1326" s="166" t="s">
        <v>1727</v>
      </c>
      <c r="G1326" s="166" t="s">
        <v>12764</v>
      </c>
      <c r="H1326" s="167">
        <v>0</v>
      </c>
      <c r="I1326" s="168" t="s">
        <v>1644</v>
      </c>
      <c r="J1326" s="168" t="s">
        <v>1678</v>
      </c>
      <c r="K1326" s="207"/>
      <c r="L1326" s="207"/>
      <c r="M1326" s="207"/>
      <c r="N1326" s="207"/>
      <c r="O1326" s="207"/>
      <c r="P1326" s="169"/>
      <c r="Q1326" s="208"/>
      <c r="R1326" s="166" t="s">
        <v>11985</v>
      </c>
      <c r="S1326" s="165" t="s">
        <v>12037</v>
      </c>
      <c r="T1326" s="165" t="s">
        <v>3312</v>
      </c>
      <c r="U1326" s="185"/>
      <c r="V1326" s="209">
        <v>512</v>
      </c>
      <c r="X1326" s="210">
        <v>0</v>
      </c>
      <c r="AB1326" s="211" t="s">
        <v>16286</v>
      </c>
    </row>
    <row r="1327" spans="1:28" s="210" customFormat="1" ht="27">
      <c r="A1327" s="165" t="s">
        <v>752</v>
      </c>
      <c r="B1327" s="166" t="s">
        <v>1088</v>
      </c>
      <c r="C1327" s="170" t="s">
        <v>751</v>
      </c>
      <c r="D1327" s="213"/>
      <c r="E1327" s="166" t="s">
        <v>2322</v>
      </c>
      <c r="F1327" s="166" t="s">
        <v>752</v>
      </c>
      <c r="G1327" s="166" t="s">
        <v>12764</v>
      </c>
      <c r="H1327" s="167">
        <v>0</v>
      </c>
      <c r="I1327" s="168" t="s">
        <v>13312</v>
      </c>
      <c r="J1327" s="168" t="s">
        <v>1630</v>
      </c>
      <c r="K1327" s="207"/>
      <c r="L1327" s="207"/>
      <c r="M1327" s="207"/>
      <c r="N1327" s="207"/>
      <c r="O1327" s="207"/>
      <c r="P1327" s="169"/>
      <c r="Q1327" s="208"/>
      <c r="R1327" s="166" t="s">
        <v>751</v>
      </c>
      <c r="S1327" s="165" t="s">
        <v>12233</v>
      </c>
      <c r="T1327" s="165" t="s">
        <v>11072</v>
      </c>
      <c r="U1327" s="185"/>
      <c r="V1327" s="209">
        <v>515</v>
      </c>
      <c r="X1327" s="210">
        <v>0</v>
      </c>
      <c r="AB1327" s="211" t="s">
        <v>16002</v>
      </c>
    </row>
    <row r="1328" spans="1:28" s="210" customFormat="1" ht="27">
      <c r="A1328" s="165" t="s">
        <v>2421</v>
      </c>
      <c r="B1328" s="166" t="s">
        <v>1088</v>
      </c>
      <c r="C1328" s="170" t="s">
        <v>2420</v>
      </c>
      <c r="D1328" s="213"/>
      <c r="E1328" s="166" t="s">
        <v>1054</v>
      </c>
      <c r="F1328" s="166" t="s">
        <v>2421</v>
      </c>
      <c r="G1328" s="166" t="s">
        <v>12764</v>
      </c>
      <c r="H1328" s="167">
        <v>0</v>
      </c>
      <c r="I1328" s="168" t="s">
        <v>2429</v>
      </c>
      <c r="J1328" s="168" t="s">
        <v>1610</v>
      </c>
      <c r="K1328" s="207"/>
      <c r="L1328" s="207"/>
      <c r="M1328" s="207"/>
      <c r="N1328" s="207"/>
      <c r="O1328" s="207"/>
      <c r="P1328" s="169"/>
      <c r="Q1328" s="208"/>
      <c r="R1328" s="166" t="s">
        <v>2420</v>
      </c>
      <c r="S1328" s="165" t="s">
        <v>12037</v>
      </c>
      <c r="T1328" s="165" t="s">
        <v>3340</v>
      </c>
      <c r="U1328" s="185"/>
      <c r="V1328" s="209">
        <v>517</v>
      </c>
      <c r="X1328" s="210">
        <v>0</v>
      </c>
      <c r="AB1328" s="211" t="s">
        <v>16041</v>
      </c>
    </row>
    <row r="1329" spans="1:28" s="210" customFormat="1" ht="216">
      <c r="A1329" s="165" t="s">
        <v>15191</v>
      </c>
      <c r="B1329" s="166" t="s">
        <v>1088</v>
      </c>
      <c r="C1329" s="170" t="s">
        <v>15190</v>
      </c>
      <c r="D1329" s="213"/>
      <c r="E1329" s="166" t="s">
        <v>1066</v>
      </c>
      <c r="F1329" s="166" t="s">
        <v>15191</v>
      </c>
      <c r="G1329" s="166" t="s">
        <v>12764</v>
      </c>
      <c r="H1329" s="167">
        <v>0</v>
      </c>
      <c r="I1329" s="168" t="s">
        <v>1568</v>
      </c>
      <c r="J1329" s="168" t="s">
        <v>6538</v>
      </c>
      <c r="K1329" s="207"/>
      <c r="L1329" s="207"/>
      <c r="M1329" s="207"/>
      <c r="N1329" s="207"/>
      <c r="O1329" s="207"/>
      <c r="P1329" s="169"/>
      <c r="Q1329" s="208"/>
      <c r="R1329" s="166" t="s">
        <v>15190</v>
      </c>
      <c r="S1329" s="165" t="s">
        <v>12120</v>
      </c>
      <c r="T1329" s="165" t="s">
        <v>6537</v>
      </c>
      <c r="U1329" s="185"/>
      <c r="V1329" s="209">
        <v>518</v>
      </c>
      <c r="X1329" s="210">
        <v>0</v>
      </c>
      <c r="AB1329" s="211" t="s">
        <v>16403</v>
      </c>
    </row>
    <row r="1330" spans="1:28" s="210" customFormat="1" ht="27">
      <c r="A1330" s="165" t="s">
        <v>753</v>
      </c>
      <c r="B1330" s="166" t="s">
        <v>1088</v>
      </c>
      <c r="C1330" s="170" t="s">
        <v>989</v>
      </c>
      <c r="D1330" s="213"/>
      <c r="E1330" s="166" t="s">
        <v>848</v>
      </c>
      <c r="F1330" s="166" t="s">
        <v>753</v>
      </c>
      <c r="G1330" s="166" t="s">
        <v>12764</v>
      </c>
      <c r="H1330" s="167">
        <v>0</v>
      </c>
      <c r="I1330" s="168" t="s">
        <v>1711</v>
      </c>
      <c r="J1330" s="168" t="s">
        <v>1712</v>
      </c>
      <c r="K1330" s="207"/>
      <c r="L1330" s="207"/>
      <c r="M1330" s="207"/>
      <c r="N1330" s="207"/>
      <c r="O1330" s="207"/>
      <c r="P1330" s="169"/>
      <c r="Q1330" s="208"/>
      <c r="R1330" s="166" t="s">
        <v>989</v>
      </c>
      <c r="S1330" s="165" t="s">
        <v>12223</v>
      </c>
      <c r="T1330" s="165" t="s">
        <v>10711</v>
      </c>
      <c r="U1330" s="185"/>
      <c r="V1330" s="209">
        <v>521</v>
      </c>
      <c r="X1330" s="210">
        <v>0</v>
      </c>
      <c r="AB1330" s="211" t="s">
        <v>15977</v>
      </c>
    </row>
    <row r="1331" spans="1:28" s="210" customFormat="1" ht="54">
      <c r="A1331" s="165" t="s">
        <v>12709</v>
      </c>
      <c r="B1331" s="166" t="s">
        <v>1088</v>
      </c>
      <c r="C1331" s="170" t="s">
        <v>12708</v>
      </c>
      <c r="D1331" s="213"/>
      <c r="E1331" s="166" t="s">
        <v>2323</v>
      </c>
      <c r="F1331" s="166" t="s">
        <v>12709</v>
      </c>
      <c r="G1331" s="166" t="s">
        <v>12764</v>
      </c>
      <c r="H1331" s="167">
        <v>0</v>
      </c>
      <c r="I1331" s="168" t="s">
        <v>12710</v>
      </c>
      <c r="J1331" s="168" t="s">
        <v>1660</v>
      </c>
      <c r="K1331" s="207"/>
      <c r="L1331" s="207"/>
      <c r="M1331" s="207"/>
      <c r="N1331" s="207"/>
      <c r="O1331" s="207"/>
      <c r="P1331" s="169"/>
      <c r="Q1331" s="208"/>
      <c r="R1331" s="166" t="s">
        <v>12708</v>
      </c>
      <c r="S1331" s="165" t="s">
        <v>12238</v>
      </c>
      <c r="T1331" s="165" t="s">
        <v>11494</v>
      </c>
      <c r="U1331" s="185"/>
      <c r="V1331" s="209">
        <v>525</v>
      </c>
      <c r="X1331" s="210">
        <v>0</v>
      </c>
      <c r="AB1331" s="211" t="s">
        <v>16045</v>
      </c>
    </row>
    <row r="1332" spans="1:28" s="210" customFormat="1" ht="81">
      <c r="A1332" s="165" t="s">
        <v>754</v>
      </c>
      <c r="B1332" s="166" t="s">
        <v>1088</v>
      </c>
      <c r="C1332" s="170" t="s">
        <v>2422</v>
      </c>
      <c r="D1332" s="213"/>
      <c r="E1332" s="166" t="s">
        <v>1054</v>
      </c>
      <c r="F1332" s="166" t="s">
        <v>754</v>
      </c>
      <c r="G1332" s="166" t="s">
        <v>12764</v>
      </c>
      <c r="H1332" s="167">
        <v>0</v>
      </c>
      <c r="I1332" s="168" t="s">
        <v>1685</v>
      </c>
      <c r="J1332" s="168" t="s">
        <v>1689</v>
      </c>
      <c r="K1332" s="207"/>
      <c r="L1332" s="207"/>
      <c r="M1332" s="207"/>
      <c r="N1332" s="207"/>
      <c r="O1332" s="207"/>
      <c r="P1332" s="169"/>
      <c r="Q1332" s="208"/>
      <c r="R1332" s="166" t="s">
        <v>2422</v>
      </c>
      <c r="S1332" s="165" t="s">
        <v>12037</v>
      </c>
      <c r="T1332" s="165" t="s">
        <v>3337</v>
      </c>
      <c r="U1332" s="185"/>
      <c r="V1332" s="209">
        <v>530</v>
      </c>
      <c r="X1332" s="210">
        <v>0</v>
      </c>
      <c r="AB1332" s="211" t="s">
        <v>15992</v>
      </c>
    </row>
    <row r="1333" spans="1:28" s="210" customFormat="1" ht="81">
      <c r="A1333" s="165" t="s">
        <v>15193</v>
      </c>
      <c r="B1333" s="166" t="s">
        <v>1088</v>
      </c>
      <c r="C1333" s="170" t="s">
        <v>15192</v>
      </c>
      <c r="D1333" s="213"/>
      <c r="E1333" s="166" t="s">
        <v>850</v>
      </c>
      <c r="F1333" s="166" t="s">
        <v>15193</v>
      </c>
      <c r="G1333" s="166" t="s">
        <v>12764</v>
      </c>
      <c r="H1333" s="167">
        <v>0</v>
      </c>
      <c r="I1333" s="168" t="s">
        <v>11417</v>
      </c>
      <c r="J1333" s="168" t="s">
        <v>4701</v>
      </c>
      <c r="K1333" s="207"/>
      <c r="L1333" s="207"/>
      <c r="M1333" s="207"/>
      <c r="N1333" s="207"/>
      <c r="O1333" s="207"/>
      <c r="P1333" s="169"/>
      <c r="Q1333" s="208"/>
      <c r="R1333" s="166" t="s">
        <v>15192</v>
      </c>
      <c r="S1333" s="165" t="s">
        <v>12236</v>
      </c>
      <c r="T1333" s="165" t="s">
        <v>11369</v>
      </c>
      <c r="U1333" s="185"/>
      <c r="V1333" s="209">
        <v>533</v>
      </c>
      <c r="X1333" s="210">
        <v>0</v>
      </c>
      <c r="AB1333" s="211" t="s">
        <v>16412</v>
      </c>
    </row>
    <row r="1334" spans="1:28" s="210" customFormat="1" ht="94.5">
      <c r="A1334" s="165" t="s">
        <v>13295</v>
      </c>
      <c r="B1334" s="166" t="s">
        <v>1088</v>
      </c>
      <c r="C1334" s="170" t="s">
        <v>13294</v>
      </c>
      <c r="D1334" s="213"/>
      <c r="E1334" s="166" t="s">
        <v>1058</v>
      </c>
      <c r="F1334" s="166" t="s">
        <v>13295</v>
      </c>
      <c r="G1334" s="166" t="s">
        <v>12764</v>
      </c>
      <c r="H1334" s="167">
        <v>0</v>
      </c>
      <c r="I1334" s="168" t="s">
        <v>2336</v>
      </c>
      <c r="J1334" s="168" t="s">
        <v>13126</v>
      </c>
      <c r="K1334" s="207"/>
      <c r="L1334" s="207"/>
      <c r="M1334" s="207"/>
      <c r="N1334" s="207"/>
      <c r="O1334" s="207"/>
      <c r="P1334" s="169"/>
      <c r="Q1334" s="208"/>
      <c r="R1334" s="166" t="s">
        <v>13294</v>
      </c>
      <c r="S1334" s="165" t="s">
        <v>12054</v>
      </c>
      <c r="T1334" s="165" t="s">
        <v>13027</v>
      </c>
      <c r="U1334" s="185"/>
      <c r="V1334" s="209">
        <v>547</v>
      </c>
      <c r="X1334" s="210">
        <v>0</v>
      </c>
      <c r="AB1334" s="211" t="s">
        <v>16341</v>
      </c>
    </row>
    <row r="1335" spans="1:28" s="210" customFormat="1" ht="27">
      <c r="A1335" s="165" t="s">
        <v>753</v>
      </c>
      <c r="B1335" s="166" t="s">
        <v>1088</v>
      </c>
      <c r="C1335" s="170" t="s">
        <v>989</v>
      </c>
      <c r="D1335" s="213"/>
      <c r="E1335" s="166" t="s">
        <v>848</v>
      </c>
      <c r="F1335" s="166" t="s">
        <v>753</v>
      </c>
      <c r="G1335" s="166" t="s">
        <v>12764</v>
      </c>
      <c r="H1335" s="167">
        <v>0</v>
      </c>
      <c r="I1335" s="168" t="s">
        <v>1711</v>
      </c>
      <c r="J1335" s="168" t="s">
        <v>1712</v>
      </c>
      <c r="K1335" s="207"/>
      <c r="L1335" s="207"/>
      <c r="M1335" s="207"/>
      <c r="N1335" s="207"/>
      <c r="O1335" s="207"/>
      <c r="P1335" s="169"/>
      <c r="Q1335" s="208"/>
      <c r="R1335" s="166" t="s">
        <v>989</v>
      </c>
      <c r="S1335" s="165" t="s">
        <v>12223</v>
      </c>
      <c r="T1335" s="165" t="s">
        <v>10711</v>
      </c>
      <c r="U1335" s="185"/>
      <c r="V1335" s="209">
        <v>521</v>
      </c>
      <c r="X1335" s="210">
        <v>0</v>
      </c>
      <c r="AB1335" s="211" t="s">
        <v>15977</v>
      </c>
    </row>
    <row r="1336" spans="1:28" s="210" customFormat="1" ht="27">
      <c r="A1336" s="165" t="s">
        <v>738</v>
      </c>
      <c r="B1336" s="166" t="s">
        <v>1088</v>
      </c>
      <c r="C1336" s="170" t="s">
        <v>778</v>
      </c>
      <c r="D1336" s="213"/>
      <c r="E1336" s="166" t="s">
        <v>842</v>
      </c>
      <c r="F1336" s="166" t="s">
        <v>738</v>
      </c>
      <c r="G1336" s="166" t="s">
        <v>12764</v>
      </c>
      <c r="H1336" s="167">
        <v>0</v>
      </c>
      <c r="I1336" s="168" t="s">
        <v>1690</v>
      </c>
      <c r="J1336" s="168" t="s">
        <v>9079</v>
      </c>
      <c r="K1336" s="207"/>
      <c r="L1336" s="207"/>
      <c r="M1336" s="207"/>
      <c r="N1336" s="207"/>
      <c r="O1336" s="207"/>
      <c r="P1336" s="169"/>
      <c r="Q1336" s="208"/>
      <c r="R1336" s="166" t="s">
        <v>778</v>
      </c>
      <c r="S1336" s="165" t="s">
        <v>12184</v>
      </c>
      <c r="T1336" s="165" t="s">
        <v>13070</v>
      </c>
      <c r="U1336" s="185"/>
      <c r="V1336" s="209">
        <v>437</v>
      </c>
      <c r="X1336" s="210">
        <v>0</v>
      </c>
      <c r="AB1336" s="211" t="s">
        <v>15970</v>
      </c>
    </row>
    <row r="1337" spans="1:28" s="210" customFormat="1" ht="54">
      <c r="A1337" s="165" t="s">
        <v>767</v>
      </c>
      <c r="B1337" s="166" t="s">
        <v>1088</v>
      </c>
      <c r="C1337" s="170" t="s">
        <v>13289</v>
      </c>
      <c r="D1337" s="213"/>
      <c r="E1337" s="166" t="s">
        <v>1063</v>
      </c>
      <c r="F1337" s="166" t="s">
        <v>767</v>
      </c>
      <c r="G1337" s="166" t="s">
        <v>12764</v>
      </c>
      <c r="H1337" s="167">
        <v>0</v>
      </c>
      <c r="I1337" s="168" t="s">
        <v>1708</v>
      </c>
      <c r="J1337" s="168" t="s">
        <v>5897</v>
      </c>
      <c r="K1337" s="207"/>
      <c r="L1337" s="207"/>
      <c r="M1337" s="207"/>
      <c r="N1337" s="207"/>
      <c r="O1337" s="207"/>
      <c r="P1337" s="169"/>
      <c r="Q1337" s="208"/>
      <c r="R1337" s="166" t="s">
        <v>13289</v>
      </c>
      <c r="S1337" s="165" t="s">
        <v>12107</v>
      </c>
      <c r="T1337" s="165" t="s">
        <v>5896</v>
      </c>
      <c r="U1337" s="185"/>
      <c r="V1337" s="209">
        <v>509</v>
      </c>
      <c r="X1337" s="210">
        <v>0</v>
      </c>
      <c r="AB1337" s="211" t="s">
        <v>15966</v>
      </c>
    </row>
    <row r="1338" spans="1:28" s="210" customFormat="1" ht="54">
      <c r="A1338" s="165" t="s">
        <v>750</v>
      </c>
      <c r="B1338" s="166" t="s">
        <v>1088</v>
      </c>
      <c r="C1338" s="170" t="s">
        <v>13288</v>
      </c>
      <c r="D1338" s="213"/>
      <c r="E1338" s="166" t="s">
        <v>1063</v>
      </c>
      <c r="F1338" s="166" t="s">
        <v>750</v>
      </c>
      <c r="G1338" s="166" t="s">
        <v>12764</v>
      </c>
      <c r="H1338" s="167">
        <v>0</v>
      </c>
      <c r="I1338" s="168" t="s">
        <v>1710</v>
      </c>
      <c r="J1338" s="168" t="s">
        <v>12398</v>
      </c>
      <c r="K1338" s="207"/>
      <c r="L1338" s="207"/>
      <c r="M1338" s="207"/>
      <c r="N1338" s="207"/>
      <c r="O1338" s="207"/>
      <c r="P1338" s="169"/>
      <c r="Q1338" s="208"/>
      <c r="R1338" s="166" t="s">
        <v>13288</v>
      </c>
      <c r="S1338" s="165" t="s">
        <v>12107</v>
      </c>
      <c r="T1338" s="165" t="s">
        <v>5882</v>
      </c>
      <c r="U1338" s="185"/>
      <c r="V1338" s="209">
        <v>510</v>
      </c>
      <c r="X1338" s="210">
        <v>0</v>
      </c>
      <c r="AB1338" s="211" t="s">
        <v>15965</v>
      </c>
    </row>
    <row r="1339" spans="1:28" s="210" customFormat="1" ht="54">
      <c r="A1339" s="165"/>
      <c r="B1339" s="166" t="s">
        <v>1088</v>
      </c>
      <c r="C1339" s="170" t="s">
        <v>1718</v>
      </c>
      <c r="D1339" s="213"/>
      <c r="E1339" s="166" t="s">
        <v>1054</v>
      </c>
      <c r="F1339" s="166" t="s">
        <v>754</v>
      </c>
      <c r="G1339" s="166" t="s">
        <v>12764</v>
      </c>
      <c r="H1339" s="167">
        <v>0</v>
      </c>
      <c r="I1339" s="168" t="s">
        <v>1685</v>
      </c>
      <c r="J1339" s="168" t="s">
        <v>1689</v>
      </c>
      <c r="K1339" s="207"/>
      <c r="L1339" s="207"/>
      <c r="M1339" s="207"/>
      <c r="N1339" s="207"/>
      <c r="O1339" s="207"/>
      <c r="P1339" s="169"/>
      <c r="Q1339" s="208"/>
      <c r="R1339" s="166" t="s">
        <v>2422</v>
      </c>
      <c r="S1339" s="165" t="s">
        <v>12037</v>
      </c>
      <c r="T1339" s="165" t="s">
        <v>3337</v>
      </c>
      <c r="U1339" s="185"/>
      <c r="V1339" s="209">
        <v>532</v>
      </c>
      <c r="X1339" s="210">
        <v>0</v>
      </c>
      <c r="AB1339" s="211" t="s">
        <v>16012</v>
      </c>
    </row>
    <row r="1340" spans="1:28" s="210" customFormat="1" ht="27">
      <c r="A1340" s="165" t="s">
        <v>735</v>
      </c>
      <c r="B1340" s="166" t="s">
        <v>1088</v>
      </c>
      <c r="C1340" s="170" t="s">
        <v>15913</v>
      </c>
      <c r="D1340" s="213"/>
      <c r="E1340" s="166" t="s">
        <v>2323</v>
      </c>
      <c r="F1340" s="166" t="s">
        <v>735</v>
      </c>
      <c r="G1340" s="166" t="s">
        <v>12764</v>
      </c>
      <c r="H1340" s="167">
        <v>0</v>
      </c>
      <c r="I1340" s="168" t="s">
        <v>1679</v>
      </c>
      <c r="J1340" s="168" t="s">
        <v>1660</v>
      </c>
      <c r="K1340" s="207"/>
      <c r="L1340" s="207"/>
      <c r="M1340" s="207"/>
      <c r="N1340" s="207"/>
      <c r="O1340" s="207"/>
      <c r="P1340" s="169"/>
      <c r="Q1340" s="208"/>
      <c r="R1340" s="166" t="s">
        <v>15942</v>
      </c>
      <c r="S1340" s="165" t="s">
        <v>12238</v>
      </c>
      <c r="T1340" s="165" t="s">
        <v>11494</v>
      </c>
      <c r="U1340" s="185"/>
      <c r="V1340" s="209" t="e">
        <v>#N/A</v>
      </c>
      <c r="X1340" s="210">
        <v>0</v>
      </c>
      <c r="AB1340" s="211" t="s">
        <v>15996</v>
      </c>
    </row>
    <row r="1341" spans="1:28" s="210" customFormat="1" ht="40.5">
      <c r="A1341" s="165" t="s">
        <v>1728</v>
      </c>
      <c r="B1341" s="166" t="s">
        <v>1088</v>
      </c>
      <c r="C1341" s="170" t="s">
        <v>14898</v>
      </c>
      <c r="D1341" s="213"/>
      <c r="E1341" s="166" t="s">
        <v>1053</v>
      </c>
      <c r="F1341" s="166" t="s">
        <v>1728</v>
      </c>
      <c r="G1341" s="166" t="s">
        <v>12764</v>
      </c>
      <c r="H1341" s="167">
        <v>0</v>
      </c>
      <c r="I1341" s="168" t="s">
        <v>1729</v>
      </c>
      <c r="J1341" s="168" t="s">
        <v>3031</v>
      </c>
      <c r="K1341" s="207" t="s">
        <v>16497</v>
      </c>
      <c r="L1341" s="207" t="s">
        <v>16498</v>
      </c>
      <c r="M1341" s="207"/>
      <c r="N1341" s="207" t="s">
        <v>15953</v>
      </c>
      <c r="O1341" s="207" t="s">
        <v>15953</v>
      </c>
      <c r="P1341" s="169" t="s">
        <v>473</v>
      </c>
      <c r="Q1341" s="208"/>
      <c r="R1341" s="166" t="s">
        <v>14898</v>
      </c>
      <c r="S1341" s="165" t="s">
        <v>12026</v>
      </c>
      <c r="T1341" s="165" t="s">
        <v>3030</v>
      </c>
      <c r="U1341" s="185"/>
      <c r="V1341" s="209">
        <v>404</v>
      </c>
      <c r="X1341" s="210">
        <v>0</v>
      </c>
      <c r="AB1341" s="211" t="s">
        <v>16015</v>
      </c>
    </row>
    <row r="1342" spans="1:28" s="210" customFormat="1" ht="40.5">
      <c r="A1342" s="165" t="s">
        <v>14529</v>
      </c>
      <c r="B1342" s="166" t="s">
        <v>1088</v>
      </c>
      <c r="C1342" s="170" t="s">
        <v>14528</v>
      </c>
      <c r="D1342" s="213"/>
      <c r="E1342" s="166" t="s">
        <v>1060</v>
      </c>
      <c r="F1342" s="166" t="s">
        <v>14529</v>
      </c>
      <c r="G1342" s="166" t="s">
        <v>12764</v>
      </c>
      <c r="H1342" s="167">
        <v>0</v>
      </c>
      <c r="I1342" s="168" t="s">
        <v>3527</v>
      </c>
      <c r="J1342" s="168" t="s">
        <v>3527</v>
      </c>
      <c r="K1342" s="207"/>
      <c r="L1342" s="207"/>
      <c r="M1342" s="207"/>
      <c r="N1342" s="207"/>
      <c r="O1342" s="207"/>
      <c r="P1342" s="169"/>
      <c r="Q1342" s="208" t="s">
        <v>16499</v>
      </c>
      <c r="R1342" s="166" t="s">
        <v>14528</v>
      </c>
      <c r="S1342" s="165" t="s">
        <v>12074</v>
      </c>
      <c r="T1342" s="165" t="s">
        <v>4532</v>
      </c>
      <c r="U1342" s="185"/>
      <c r="V1342" s="209">
        <v>419</v>
      </c>
      <c r="X1342" s="210">
        <v>0</v>
      </c>
      <c r="AB1342" s="211" t="s">
        <v>16014</v>
      </c>
    </row>
    <row r="1343" spans="1:28" s="210" customFormat="1" ht="40.5">
      <c r="A1343" s="165" t="s">
        <v>736</v>
      </c>
      <c r="B1343" s="166" t="s">
        <v>1088</v>
      </c>
      <c r="C1343" s="170" t="s">
        <v>803</v>
      </c>
      <c r="D1343" s="213"/>
      <c r="E1343" s="166" t="s">
        <v>2321</v>
      </c>
      <c r="F1343" s="166" t="s">
        <v>736</v>
      </c>
      <c r="G1343" s="166" t="s">
        <v>12764</v>
      </c>
      <c r="H1343" s="167"/>
      <c r="I1343" s="168" t="s">
        <v>1688</v>
      </c>
      <c r="J1343" s="168" t="s">
        <v>1688</v>
      </c>
      <c r="K1343" s="207"/>
      <c r="L1343" s="207"/>
      <c r="M1343" s="207"/>
      <c r="N1343" s="207"/>
      <c r="O1343" s="207"/>
      <c r="P1343" s="169"/>
      <c r="Q1343" s="208" t="s">
        <v>16499</v>
      </c>
      <c r="R1343" s="166" t="s">
        <v>803</v>
      </c>
      <c r="S1343" s="165" t="s">
        <v>12035</v>
      </c>
      <c r="T1343" s="165" t="s">
        <v>3289</v>
      </c>
      <c r="U1343" s="185"/>
      <c r="V1343" s="209">
        <v>428</v>
      </c>
      <c r="X1343" s="210">
        <v>0</v>
      </c>
      <c r="AB1343" s="211" t="s">
        <v>15969</v>
      </c>
    </row>
    <row r="1344" spans="1:28" s="210" customFormat="1" ht="27">
      <c r="A1344" s="165" t="s">
        <v>738</v>
      </c>
      <c r="B1344" s="166" t="s">
        <v>1088</v>
      </c>
      <c r="C1344" s="170" t="s">
        <v>778</v>
      </c>
      <c r="D1344" s="213"/>
      <c r="E1344" s="166" t="s">
        <v>842</v>
      </c>
      <c r="F1344" s="166" t="s">
        <v>738</v>
      </c>
      <c r="G1344" s="166" t="s">
        <v>12764</v>
      </c>
      <c r="H1344" s="167">
        <v>0</v>
      </c>
      <c r="I1344" s="168" t="s">
        <v>1690</v>
      </c>
      <c r="J1344" s="168" t="s">
        <v>9079</v>
      </c>
      <c r="K1344" s="207" t="s">
        <v>16500</v>
      </c>
      <c r="L1344" s="207" t="s">
        <v>16501</v>
      </c>
      <c r="M1344" s="207"/>
      <c r="N1344" s="207" t="s">
        <v>15953</v>
      </c>
      <c r="O1344" s="207" t="s">
        <v>15953</v>
      </c>
      <c r="P1344" s="169" t="s">
        <v>473</v>
      </c>
      <c r="Q1344" s="208" t="s">
        <v>16499</v>
      </c>
      <c r="R1344" s="166" t="s">
        <v>778</v>
      </c>
      <c r="S1344" s="165" t="s">
        <v>12184</v>
      </c>
      <c r="T1344" s="165" t="s">
        <v>13070</v>
      </c>
      <c r="U1344" s="185"/>
      <c r="V1344" s="209">
        <v>437</v>
      </c>
      <c r="X1344" s="210">
        <v>0</v>
      </c>
      <c r="AB1344" s="211" t="s">
        <v>15970</v>
      </c>
    </row>
    <row r="1345" spans="1:28" s="210" customFormat="1" ht="81">
      <c r="A1345" s="165" t="s">
        <v>15890</v>
      </c>
      <c r="B1345" s="166" t="s">
        <v>1088</v>
      </c>
      <c r="C1345" s="170" t="s">
        <v>15891</v>
      </c>
      <c r="D1345" s="213"/>
      <c r="E1345" s="166" t="s">
        <v>1073</v>
      </c>
      <c r="F1345" s="166" t="s">
        <v>15890</v>
      </c>
      <c r="G1345" s="166" t="s">
        <v>12764</v>
      </c>
      <c r="H1345" s="167"/>
      <c r="I1345" s="168" t="s">
        <v>15892</v>
      </c>
      <c r="J1345" s="168" t="s">
        <v>8321</v>
      </c>
      <c r="K1345" s="207"/>
      <c r="L1345" s="207"/>
      <c r="M1345" s="207"/>
      <c r="N1345" s="207"/>
      <c r="O1345" s="207"/>
      <c r="P1345" s="169"/>
      <c r="Q1345" s="208" t="s">
        <v>16499</v>
      </c>
      <c r="R1345" s="166" t="s">
        <v>15891</v>
      </c>
      <c r="S1345" s="165" t="s">
        <v>12164</v>
      </c>
      <c r="T1345" s="165" t="s">
        <v>8320</v>
      </c>
      <c r="U1345" s="185"/>
      <c r="V1345" s="209">
        <v>468</v>
      </c>
      <c r="X1345" s="210">
        <v>0</v>
      </c>
      <c r="AB1345" s="211" t="s">
        <v>15972</v>
      </c>
    </row>
    <row r="1346" spans="1:28" s="210" customFormat="1" ht="54">
      <c r="A1346" s="165" t="s">
        <v>743</v>
      </c>
      <c r="B1346" s="166" t="s">
        <v>1088</v>
      </c>
      <c r="C1346" s="170" t="s">
        <v>11981</v>
      </c>
      <c r="D1346" s="213"/>
      <c r="E1346" s="166" t="s">
        <v>1054</v>
      </c>
      <c r="F1346" s="166" t="s">
        <v>743</v>
      </c>
      <c r="G1346" s="166" t="s">
        <v>12764</v>
      </c>
      <c r="H1346" s="167">
        <v>0</v>
      </c>
      <c r="I1346" s="168" t="s">
        <v>15916</v>
      </c>
      <c r="J1346" s="168" t="s">
        <v>1610</v>
      </c>
      <c r="K1346" s="207"/>
      <c r="L1346" s="207"/>
      <c r="M1346" s="207"/>
      <c r="N1346" s="207"/>
      <c r="O1346" s="207"/>
      <c r="P1346" s="169"/>
      <c r="Q1346" s="208"/>
      <c r="R1346" s="166" t="s">
        <v>11981</v>
      </c>
      <c r="S1346" s="165" t="s">
        <v>12037</v>
      </c>
      <c r="T1346" s="165" t="s">
        <v>3340</v>
      </c>
      <c r="U1346" s="185"/>
      <c r="V1346" s="209">
        <v>476</v>
      </c>
      <c r="X1346" s="210">
        <v>0</v>
      </c>
      <c r="AB1346" s="211" t="s">
        <v>15958</v>
      </c>
    </row>
    <row r="1347" spans="1:28" s="210" customFormat="1" ht="27">
      <c r="A1347" s="165" t="s">
        <v>744</v>
      </c>
      <c r="B1347" s="166" t="s">
        <v>1088</v>
      </c>
      <c r="C1347" s="170" t="s">
        <v>992</v>
      </c>
      <c r="D1347" s="213"/>
      <c r="E1347" s="166" t="s">
        <v>840</v>
      </c>
      <c r="F1347" s="166" t="s">
        <v>744</v>
      </c>
      <c r="G1347" s="166" t="s">
        <v>12764</v>
      </c>
      <c r="H1347" s="167">
        <v>0</v>
      </c>
      <c r="I1347" s="168" t="s">
        <v>1702</v>
      </c>
      <c r="J1347" s="168" t="s">
        <v>8699</v>
      </c>
      <c r="K1347" s="207"/>
      <c r="L1347" s="207"/>
      <c r="M1347" s="207"/>
      <c r="N1347" s="207"/>
      <c r="O1347" s="207"/>
      <c r="P1347" s="169"/>
      <c r="Q1347" s="208"/>
      <c r="R1347" s="166" t="s">
        <v>992</v>
      </c>
      <c r="S1347" s="165" t="s">
        <v>12179</v>
      </c>
      <c r="T1347" s="165" t="s">
        <v>8698</v>
      </c>
      <c r="U1347" s="185"/>
      <c r="V1347" s="209">
        <v>481</v>
      </c>
      <c r="X1347" s="210">
        <v>0</v>
      </c>
      <c r="AB1347" s="211" t="s">
        <v>15974</v>
      </c>
    </row>
    <row r="1348" spans="1:28" s="210" customFormat="1" ht="81">
      <c r="A1348" s="165" t="s">
        <v>745</v>
      </c>
      <c r="B1348" s="166" t="s">
        <v>1088</v>
      </c>
      <c r="C1348" s="170" t="s">
        <v>1120</v>
      </c>
      <c r="D1348" s="213"/>
      <c r="E1348" s="166" t="s">
        <v>1066</v>
      </c>
      <c r="F1348" s="166" t="s">
        <v>745</v>
      </c>
      <c r="G1348" s="166" t="s">
        <v>12764</v>
      </c>
      <c r="H1348" s="167">
        <v>0</v>
      </c>
      <c r="I1348" s="168" t="s">
        <v>1497</v>
      </c>
      <c r="J1348" s="168" t="s">
        <v>1497</v>
      </c>
      <c r="K1348" s="207"/>
      <c r="L1348" s="207"/>
      <c r="M1348" s="207"/>
      <c r="N1348" s="207"/>
      <c r="O1348" s="207"/>
      <c r="P1348" s="169"/>
      <c r="Q1348" s="208"/>
      <c r="R1348" s="166" t="s">
        <v>1120</v>
      </c>
      <c r="S1348" s="165" t="s">
        <v>12120</v>
      </c>
      <c r="T1348" s="165" t="s">
        <v>6504</v>
      </c>
      <c r="U1348" s="185"/>
      <c r="V1348" s="209">
        <v>482</v>
      </c>
      <c r="X1348" s="210">
        <v>0</v>
      </c>
      <c r="AB1348" s="211" t="s">
        <v>16025</v>
      </c>
    </row>
    <row r="1349" spans="1:28" s="210" customFormat="1" ht="54">
      <c r="A1349" s="165" t="s">
        <v>748</v>
      </c>
      <c r="B1349" s="166" t="s">
        <v>1088</v>
      </c>
      <c r="C1349" s="170" t="s">
        <v>13290</v>
      </c>
      <c r="D1349" s="213"/>
      <c r="E1349" s="166" t="s">
        <v>2321</v>
      </c>
      <c r="F1349" s="166" t="s">
        <v>748</v>
      </c>
      <c r="G1349" s="166" t="s">
        <v>12764</v>
      </c>
      <c r="H1349" s="167">
        <v>0</v>
      </c>
      <c r="I1349" s="168" t="s">
        <v>1688</v>
      </c>
      <c r="J1349" s="168" t="s">
        <v>1688</v>
      </c>
      <c r="K1349" s="207"/>
      <c r="L1349" s="207"/>
      <c r="M1349" s="207"/>
      <c r="N1349" s="207"/>
      <c r="O1349" s="207"/>
      <c r="P1349" s="169"/>
      <c r="Q1349" s="208"/>
      <c r="R1349" s="166" t="s">
        <v>13290</v>
      </c>
      <c r="S1349" s="165" t="s">
        <v>12035</v>
      </c>
      <c r="T1349" s="165" t="s">
        <v>3289</v>
      </c>
      <c r="U1349" s="185"/>
      <c r="V1349" s="209">
        <v>493</v>
      </c>
      <c r="X1349" s="210">
        <v>0</v>
      </c>
      <c r="AB1349" s="211" t="s">
        <v>15959</v>
      </c>
    </row>
    <row r="1350" spans="1:28" s="210" customFormat="1" ht="67.5">
      <c r="A1350" s="165" t="s">
        <v>1356</v>
      </c>
      <c r="B1350" s="166" t="s">
        <v>1088</v>
      </c>
      <c r="C1350" s="170" t="s">
        <v>1355</v>
      </c>
      <c r="D1350" s="213"/>
      <c r="E1350" s="166" t="s">
        <v>1063</v>
      </c>
      <c r="F1350" s="166" t="s">
        <v>1356</v>
      </c>
      <c r="G1350" s="166" t="s">
        <v>12764</v>
      </c>
      <c r="H1350" s="167">
        <v>0</v>
      </c>
      <c r="I1350" s="168" t="s">
        <v>1686</v>
      </c>
      <c r="J1350" s="168" t="s">
        <v>12398</v>
      </c>
      <c r="K1350" s="207"/>
      <c r="L1350" s="207"/>
      <c r="M1350" s="207"/>
      <c r="N1350" s="207"/>
      <c r="O1350" s="207"/>
      <c r="P1350" s="169"/>
      <c r="Q1350" s="208"/>
      <c r="R1350" s="166" t="s">
        <v>1355</v>
      </c>
      <c r="S1350" s="165" t="s">
        <v>12107</v>
      </c>
      <c r="T1350" s="165" t="s">
        <v>5882</v>
      </c>
      <c r="U1350" s="185"/>
      <c r="V1350" s="209">
        <v>499</v>
      </c>
      <c r="X1350" s="210">
        <v>0</v>
      </c>
      <c r="AB1350" s="211" t="s">
        <v>15975</v>
      </c>
    </row>
    <row r="1351" spans="1:28" s="210" customFormat="1" ht="54">
      <c r="A1351" s="165" t="s">
        <v>15908</v>
      </c>
      <c r="B1351" s="166" t="s">
        <v>1088</v>
      </c>
      <c r="C1351" s="170" t="s">
        <v>15909</v>
      </c>
      <c r="D1351" s="213"/>
      <c r="E1351" s="166" t="s">
        <v>1063</v>
      </c>
      <c r="F1351" s="166" t="s">
        <v>15908</v>
      </c>
      <c r="G1351" s="166" t="s">
        <v>12764</v>
      </c>
      <c r="H1351" s="167">
        <v>0</v>
      </c>
      <c r="I1351" s="168" t="s">
        <v>14557</v>
      </c>
      <c r="J1351" s="168" t="s">
        <v>12398</v>
      </c>
      <c r="K1351" s="207"/>
      <c r="L1351" s="207"/>
      <c r="M1351" s="207"/>
      <c r="N1351" s="207"/>
      <c r="O1351" s="207"/>
      <c r="P1351" s="169"/>
      <c r="Q1351" s="208"/>
      <c r="R1351" s="166" t="s">
        <v>15942</v>
      </c>
      <c r="S1351" s="165" t="s">
        <v>12107</v>
      </c>
      <c r="T1351" s="165" t="s">
        <v>5882</v>
      </c>
      <c r="U1351" s="185"/>
      <c r="V1351" s="209" t="e">
        <v>#N/A</v>
      </c>
      <c r="X1351" s="210">
        <v>0</v>
      </c>
      <c r="AB1351" s="211" t="s">
        <v>16044</v>
      </c>
    </row>
    <row r="1352" spans="1:28" s="210" customFormat="1" ht="54">
      <c r="A1352" s="165" t="s">
        <v>749</v>
      </c>
      <c r="B1352" s="166" t="s">
        <v>1088</v>
      </c>
      <c r="C1352" s="170" t="s">
        <v>607</v>
      </c>
      <c r="D1352" s="213"/>
      <c r="E1352" s="166" t="s">
        <v>1063</v>
      </c>
      <c r="F1352" s="166" t="s">
        <v>749</v>
      </c>
      <c r="G1352" s="166" t="s">
        <v>12764</v>
      </c>
      <c r="H1352" s="167">
        <v>0</v>
      </c>
      <c r="I1352" s="168" t="s">
        <v>1686</v>
      </c>
      <c r="J1352" s="168" t="s">
        <v>12398</v>
      </c>
      <c r="K1352" s="207"/>
      <c r="L1352" s="207"/>
      <c r="M1352" s="207"/>
      <c r="N1352" s="207"/>
      <c r="O1352" s="207"/>
      <c r="P1352" s="169"/>
      <c r="Q1352" s="208"/>
      <c r="R1352" s="166" t="s">
        <v>607</v>
      </c>
      <c r="S1352" s="165" t="s">
        <v>12107</v>
      </c>
      <c r="T1352" s="165" t="s">
        <v>5882</v>
      </c>
      <c r="U1352" s="185"/>
      <c r="V1352" s="209">
        <v>502</v>
      </c>
      <c r="X1352" s="210">
        <v>0</v>
      </c>
      <c r="AB1352" s="211" t="s">
        <v>15980</v>
      </c>
    </row>
    <row r="1353" spans="1:28" s="210" customFormat="1" ht="67.5">
      <c r="A1353" s="165" t="s">
        <v>13349</v>
      </c>
      <c r="B1353" s="166" t="s">
        <v>1088</v>
      </c>
      <c r="C1353" s="170" t="s">
        <v>13335</v>
      </c>
      <c r="D1353" s="213"/>
      <c r="E1353" s="166" t="s">
        <v>1063</v>
      </c>
      <c r="F1353" s="166" t="s">
        <v>13349</v>
      </c>
      <c r="G1353" s="166" t="s">
        <v>12764</v>
      </c>
      <c r="H1353" s="167">
        <v>0</v>
      </c>
      <c r="I1353" s="168" t="s">
        <v>14557</v>
      </c>
      <c r="J1353" s="168" t="s">
        <v>12398</v>
      </c>
      <c r="K1353" s="207"/>
      <c r="L1353" s="207"/>
      <c r="M1353" s="207"/>
      <c r="N1353" s="207"/>
      <c r="O1353" s="207" t="s">
        <v>1063</v>
      </c>
      <c r="P1353" s="169"/>
      <c r="Q1353" s="208"/>
      <c r="R1353" s="166" t="s">
        <v>13335</v>
      </c>
      <c r="S1353" s="165" t="s">
        <v>12107</v>
      </c>
      <c r="T1353" s="165" t="s">
        <v>5882</v>
      </c>
      <c r="U1353" s="185"/>
      <c r="V1353" s="209">
        <v>503</v>
      </c>
      <c r="X1353" s="210">
        <v>0</v>
      </c>
      <c r="AB1353" s="211" t="s">
        <v>16010</v>
      </c>
    </row>
    <row r="1354" spans="1:28" s="210" customFormat="1" ht="54">
      <c r="A1354" s="165" t="s">
        <v>15910</v>
      </c>
      <c r="B1354" s="166" t="s">
        <v>1088</v>
      </c>
      <c r="C1354" s="170" t="s">
        <v>15911</v>
      </c>
      <c r="D1354" s="213"/>
      <c r="E1354" s="166" t="s">
        <v>1063</v>
      </c>
      <c r="F1354" s="166" t="s">
        <v>15910</v>
      </c>
      <c r="G1354" s="166" t="s">
        <v>12764</v>
      </c>
      <c r="H1354" s="167">
        <v>0</v>
      </c>
      <c r="I1354" s="168" t="s">
        <v>15912</v>
      </c>
      <c r="J1354" s="168" t="s">
        <v>12398</v>
      </c>
      <c r="K1354" s="207"/>
      <c r="L1354" s="207"/>
      <c r="M1354" s="207"/>
      <c r="N1354" s="207"/>
      <c r="O1354" s="207"/>
      <c r="P1354" s="169"/>
      <c r="Q1354" s="208"/>
      <c r="R1354" s="166" t="s">
        <v>15942</v>
      </c>
      <c r="S1354" s="165" t="s">
        <v>12107</v>
      </c>
      <c r="T1354" s="165" t="s">
        <v>5882</v>
      </c>
      <c r="U1354" s="185"/>
      <c r="V1354" s="209" t="e">
        <v>#N/A</v>
      </c>
      <c r="X1354" s="210">
        <v>0</v>
      </c>
      <c r="AB1354" s="211" t="s">
        <v>16046</v>
      </c>
    </row>
    <row r="1355" spans="1:28" s="210" customFormat="1" ht="54">
      <c r="A1355" s="165" t="s">
        <v>15901</v>
      </c>
      <c r="B1355" s="166" t="s">
        <v>1088</v>
      </c>
      <c r="C1355" s="170" t="s">
        <v>15902</v>
      </c>
      <c r="D1355" s="213"/>
      <c r="E1355" s="166" t="s">
        <v>1063</v>
      </c>
      <c r="F1355" s="166" t="s">
        <v>15901</v>
      </c>
      <c r="G1355" s="166" t="s">
        <v>12764</v>
      </c>
      <c r="H1355" s="167">
        <v>0</v>
      </c>
      <c r="I1355" s="168" t="s">
        <v>1686</v>
      </c>
      <c r="J1355" s="168" t="s">
        <v>12398</v>
      </c>
      <c r="K1355" s="207"/>
      <c r="L1355" s="207"/>
      <c r="M1355" s="207"/>
      <c r="N1355" s="207"/>
      <c r="O1355" s="207"/>
      <c r="P1355" s="169"/>
      <c r="Q1355" s="208"/>
      <c r="R1355" s="166" t="s">
        <v>15942</v>
      </c>
      <c r="S1355" s="165" t="s">
        <v>12107</v>
      </c>
      <c r="T1355" s="165" t="s">
        <v>5882</v>
      </c>
      <c r="U1355" s="185"/>
      <c r="V1355" s="209" t="e">
        <v>#N/A</v>
      </c>
      <c r="X1355" s="210">
        <v>0</v>
      </c>
      <c r="AB1355" s="211" t="s">
        <v>15976</v>
      </c>
    </row>
    <row r="1356" spans="1:28" s="210" customFormat="1" ht="54">
      <c r="A1356" s="165" t="s">
        <v>15903</v>
      </c>
      <c r="B1356" s="166" t="s">
        <v>1088</v>
      </c>
      <c r="C1356" s="170" t="s">
        <v>16418</v>
      </c>
      <c r="D1356" s="213"/>
      <c r="E1356" s="166" t="s">
        <v>1063</v>
      </c>
      <c r="F1356" s="166" t="s">
        <v>15903</v>
      </c>
      <c r="G1356" s="166" t="s">
        <v>12764</v>
      </c>
      <c r="H1356" s="167">
        <v>0</v>
      </c>
      <c r="I1356" s="168" t="s">
        <v>15898</v>
      </c>
      <c r="J1356" s="168" t="s">
        <v>12398</v>
      </c>
      <c r="K1356" s="207"/>
      <c r="L1356" s="207"/>
      <c r="M1356" s="207"/>
      <c r="N1356" s="207"/>
      <c r="O1356" s="207"/>
      <c r="P1356" s="169"/>
      <c r="Q1356" s="208"/>
      <c r="R1356" s="166" t="s">
        <v>15942</v>
      </c>
      <c r="S1356" s="165" t="s">
        <v>12107</v>
      </c>
      <c r="T1356" s="165" t="s">
        <v>5882</v>
      </c>
      <c r="U1356" s="185"/>
      <c r="V1356" s="209" t="e">
        <v>#N/A</v>
      </c>
      <c r="X1356" s="210">
        <v>0</v>
      </c>
      <c r="AB1356" s="211" t="s">
        <v>16419</v>
      </c>
    </row>
    <row r="1357" spans="1:28" s="210" customFormat="1" ht="54">
      <c r="A1357" s="165" t="s">
        <v>767</v>
      </c>
      <c r="B1357" s="166" t="s">
        <v>1088</v>
      </c>
      <c r="C1357" s="170" t="s">
        <v>13289</v>
      </c>
      <c r="D1357" s="213"/>
      <c r="E1357" s="166" t="s">
        <v>1063</v>
      </c>
      <c r="F1357" s="166" t="s">
        <v>767</v>
      </c>
      <c r="G1357" s="166" t="s">
        <v>12764</v>
      </c>
      <c r="H1357" s="167">
        <v>0</v>
      </c>
      <c r="I1357" s="168" t="s">
        <v>1708</v>
      </c>
      <c r="J1357" s="168" t="s">
        <v>5897</v>
      </c>
      <c r="K1357" s="207"/>
      <c r="L1357" s="207"/>
      <c r="M1357" s="207"/>
      <c r="N1357" s="207"/>
      <c r="O1357" s="207"/>
      <c r="P1357" s="169"/>
      <c r="Q1357" s="208"/>
      <c r="R1357" s="166" t="s">
        <v>13289</v>
      </c>
      <c r="S1357" s="165" t="s">
        <v>12107</v>
      </c>
      <c r="T1357" s="165" t="s">
        <v>5896</v>
      </c>
      <c r="U1357" s="185"/>
      <c r="V1357" s="209">
        <v>509</v>
      </c>
      <c r="X1357" s="210">
        <v>0</v>
      </c>
      <c r="AB1357" s="211" t="s">
        <v>15966</v>
      </c>
    </row>
    <row r="1358" spans="1:28" s="210" customFormat="1" ht="54">
      <c r="A1358" s="165" t="s">
        <v>750</v>
      </c>
      <c r="B1358" s="166" t="s">
        <v>1088</v>
      </c>
      <c r="C1358" s="170" t="s">
        <v>13288</v>
      </c>
      <c r="D1358" s="213"/>
      <c r="E1358" s="166" t="s">
        <v>1063</v>
      </c>
      <c r="F1358" s="166" t="s">
        <v>750</v>
      </c>
      <c r="G1358" s="166" t="s">
        <v>12764</v>
      </c>
      <c r="H1358" s="167">
        <v>0</v>
      </c>
      <c r="I1358" s="168" t="s">
        <v>1710</v>
      </c>
      <c r="J1358" s="168" t="s">
        <v>12398</v>
      </c>
      <c r="K1358" s="207"/>
      <c r="L1358" s="207"/>
      <c r="M1358" s="207"/>
      <c r="N1358" s="207"/>
      <c r="O1358" s="207" t="s">
        <v>1063</v>
      </c>
      <c r="P1358" s="169"/>
      <c r="Q1358" s="208"/>
      <c r="R1358" s="166" t="s">
        <v>13288</v>
      </c>
      <c r="S1358" s="165" t="s">
        <v>12107</v>
      </c>
      <c r="T1358" s="165" t="s">
        <v>5882</v>
      </c>
      <c r="U1358" s="185"/>
      <c r="V1358" s="209">
        <v>510</v>
      </c>
      <c r="X1358" s="210">
        <v>0</v>
      </c>
      <c r="AB1358" s="211" t="s">
        <v>15965</v>
      </c>
    </row>
    <row r="1359" spans="1:28" s="210" customFormat="1" ht="27">
      <c r="A1359" s="165" t="s">
        <v>752</v>
      </c>
      <c r="B1359" s="166" t="s">
        <v>1088</v>
      </c>
      <c r="C1359" s="170" t="s">
        <v>751</v>
      </c>
      <c r="D1359" s="213"/>
      <c r="E1359" s="166" t="s">
        <v>2322</v>
      </c>
      <c r="F1359" s="166" t="s">
        <v>752</v>
      </c>
      <c r="G1359" s="166" t="s">
        <v>12764</v>
      </c>
      <c r="H1359" s="167">
        <v>0</v>
      </c>
      <c r="I1359" s="168" t="s">
        <v>13312</v>
      </c>
      <c r="J1359" s="168" t="s">
        <v>1630</v>
      </c>
      <c r="K1359" s="207"/>
      <c r="L1359" s="207"/>
      <c r="M1359" s="207"/>
      <c r="N1359" s="207"/>
      <c r="O1359" s="207"/>
      <c r="P1359" s="169"/>
      <c r="Q1359" s="208"/>
      <c r="R1359" s="166" t="s">
        <v>751</v>
      </c>
      <c r="S1359" s="165" t="s">
        <v>12233</v>
      </c>
      <c r="T1359" s="165" t="s">
        <v>11072</v>
      </c>
      <c r="U1359" s="185"/>
      <c r="V1359" s="209">
        <v>515</v>
      </c>
      <c r="X1359" s="210">
        <v>0</v>
      </c>
      <c r="AB1359" s="211" t="s">
        <v>16002</v>
      </c>
    </row>
    <row r="1360" spans="1:28" s="210" customFormat="1" ht="81">
      <c r="A1360" s="165" t="s">
        <v>753</v>
      </c>
      <c r="B1360" s="166" t="s">
        <v>1088</v>
      </c>
      <c r="C1360" s="170" t="s">
        <v>1713</v>
      </c>
      <c r="D1360" s="213"/>
      <c r="E1360" s="166" t="s">
        <v>848</v>
      </c>
      <c r="F1360" s="166" t="s">
        <v>753</v>
      </c>
      <c r="G1360" s="166" t="s">
        <v>12764</v>
      </c>
      <c r="H1360" s="167">
        <v>0</v>
      </c>
      <c r="I1360" s="168" t="s">
        <v>1711</v>
      </c>
      <c r="J1360" s="168" t="s">
        <v>1712</v>
      </c>
      <c r="K1360" s="207"/>
      <c r="L1360" s="207"/>
      <c r="M1360" s="207"/>
      <c r="N1360" s="207"/>
      <c r="O1360" s="207"/>
      <c r="P1360" s="169"/>
      <c r="Q1360" s="208"/>
      <c r="R1360" s="166" t="s">
        <v>989</v>
      </c>
      <c r="S1360" s="165" t="s">
        <v>12223</v>
      </c>
      <c r="T1360" s="165" t="s">
        <v>10711</v>
      </c>
      <c r="U1360" s="185"/>
      <c r="V1360" s="209">
        <v>520</v>
      </c>
      <c r="X1360" s="210">
        <v>0</v>
      </c>
      <c r="AB1360" s="211" t="s">
        <v>16011</v>
      </c>
    </row>
    <row r="1361" spans="1:28" s="210" customFormat="1" ht="94.5">
      <c r="A1361" s="165" t="s">
        <v>756</v>
      </c>
      <c r="B1361" s="166" t="s">
        <v>1088</v>
      </c>
      <c r="C1361" s="170" t="s">
        <v>14867</v>
      </c>
      <c r="D1361" s="213"/>
      <c r="E1361" s="166" t="s">
        <v>1058</v>
      </c>
      <c r="F1361" s="166" t="s">
        <v>756</v>
      </c>
      <c r="G1361" s="166" t="s">
        <v>12764</v>
      </c>
      <c r="H1361" s="167"/>
      <c r="I1361" s="168" t="s">
        <v>2336</v>
      </c>
      <c r="J1361" s="168" t="s">
        <v>13126</v>
      </c>
      <c r="K1361" s="207"/>
      <c r="L1361" s="207"/>
      <c r="M1361" s="207"/>
      <c r="N1361" s="207"/>
      <c r="O1361" s="207"/>
      <c r="P1361" s="169"/>
      <c r="Q1361" s="208"/>
      <c r="R1361" s="166" t="s">
        <v>14867</v>
      </c>
      <c r="S1361" s="165" t="s">
        <v>12054</v>
      </c>
      <c r="T1361" s="165" t="s">
        <v>13027</v>
      </c>
      <c r="U1361" s="185"/>
      <c r="V1361" s="209">
        <v>524</v>
      </c>
      <c r="X1361" s="210">
        <v>0</v>
      </c>
      <c r="AB1361" s="211" t="s">
        <v>16017</v>
      </c>
    </row>
    <row r="1362" spans="1:28" s="210" customFormat="1" ht="81">
      <c r="A1362" s="165" t="s">
        <v>754</v>
      </c>
      <c r="B1362" s="166" t="s">
        <v>1088</v>
      </c>
      <c r="C1362" s="170" t="s">
        <v>2422</v>
      </c>
      <c r="D1362" s="213"/>
      <c r="E1362" s="166" t="s">
        <v>1054</v>
      </c>
      <c r="F1362" s="166" t="s">
        <v>754</v>
      </c>
      <c r="G1362" s="166" t="s">
        <v>12764</v>
      </c>
      <c r="H1362" s="167"/>
      <c r="I1362" s="168" t="s">
        <v>1685</v>
      </c>
      <c r="J1362" s="168" t="s">
        <v>1689</v>
      </c>
      <c r="K1362" s="207"/>
      <c r="L1362" s="207"/>
      <c r="M1362" s="207"/>
      <c r="N1362" s="207"/>
      <c r="O1362" s="207"/>
      <c r="P1362" s="169"/>
      <c r="Q1362" s="208"/>
      <c r="R1362" s="166" t="s">
        <v>2422</v>
      </c>
      <c r="S1362" s="165" t="s">
        <v>12037</v>
      </c>
      <c r="T1362" s="165" t="s">
        <v>3337</v>
      </c>
      <c r="U1362" s="185"/>
      <c r="V1362" s="209">
        <v>530</v>
      </c>
      <c r="X1362" s="210">
        <v>0</v>
      </c>
      <c r="AB1362" s="211" t="s">
        <v>15992</v>
      </c>
    </row>
    <row r="1363" spans="1:28" s="210" customFormat="1" ht="54">
      <c r="A1363" s="165"/>
      <c r="B1363" s="166" t="s">
        <v>1088</v>
      </c>
      <c r="C1363" s="170" t="s">
        <v>13288</v>
      </c>
      <c r="D1363" s="213"/>
      <c r="E1363" s="166" t="s">
        <v>1063</v>
      </c>
      <c r="F1363" s="166" t="s">
        <v>750</v>
      </c>
      <c r="G1363" s="166" t="s">
        <v>12764</v>
      </c>
      <c r="H1363" s="167">
        <v>0</v>
      </c>
      <c r="I1363" s="168" t="s">
        <v>1710</v>
      </c>
      <c r="J1363" s="168" t="s">
        <v>12398</v>
      </c>
      <c r="K1363" s="207"/>
      <c r="L1363" s="207"/>
      <c r="M1363" s="207"/>
      <c r="N1363" s="207"/>
      <c r="O1363" s="207" t="s">
        <v>1063</v>
      </c>
      <c r="P1363" s="169"/>
      <c r="Q1363" s="208"/>
      <c r="R1363" s="166" t="s">
        <v>13288</v>
      </c>
      <c r="S1363" s="165" t="s">
        <v>12107</v>
      </c>
      <c r="T1363" s="165" t="s">
        <v>5882</v>
      </c>
      <c r="U1363" s="185"/>
      <c r="V1363" s="209">
        <v>510</v>
      </c>
      <c r="X1363" s="210">
        <v>0</v>
      </c>
      <c r="AB1363" s="211" t="s">
        <v>15965</v>
      </c>
    </row>
    <row r="1364" spans="1:28" s="210" customFormat="1" ht="54">
      <c r="A1364" s="165"/>
      <c r="B1364" s="166" t="s">
        <v>1088</v>
      </c>
      <c r="C1364" s="170" t="s">
        <v>13289</v>
      </c>
      <c r="D1364" s="213"/>
      <c r="E1364" s="166" t="s">
        <v>1063</v>
      </c>
      <c r="F1364" s="166" t="s">
        <v>767</v>
      </c>
      <c r="G1364" s="166" t="s">
        <v>12764</v>
      </c>
      <c r="H1364" s="167">
        <v>0</v>
      </c>
      <c r="I1364" s="168" t="s">
        <v>1708</v>
      </c>
      <c r="J1364" s="168" t="s">
        <v>5897</v>
      </c>
      <c r="K1364" s="207"/>
      <c r="L1364" s="207"/>
      <c r="M1364" s="207"/>
      <c r="N1364" s="207"/>
      <c r="O1364" s="207" t="s">
        <v>1063</v>
      </c>
      <c r="P1364" s="169"/>
      <c r="Q1364" s="208"/>
      <c r="R1364" s="166" t="s">
        <v>13289</v>
      </c>
      <c r="S1364" s="165" t="s">
        <v>12107</v>
      </c>
      <c r="T1364" s="165" t="s">
        <v>5896</v>
      </c>
      <c r="U1364" s="185"/>
      <c r="V1364" s="209">
        <v>509</v>
      </c>
      <c r="X1364" s="210">
        <v>0</v>
      </c>
      <c r="AB1364" s="211" t="s">
        <v>15966</v>
      </c>
    </row>
    <row r="1365" spans="1:28" s="210" customFormat="1" ht="27">
      <c r="A1365" s="165"/>
      <c r="B1365" s="166" t="s">
        <v>1088</v>
      </c>
      <c r="C1365" s="170" t="s">
        <v>989</v>
      </c>
      <c r="D1365" s="213"/>
      <c r="E1365" s="166" t="s">
        <v>848</v>
      </c>
      <c r="F1365" s="166" t="s">
        <v>753</v>
      </c>
      <c r="G1365" s="166" t="s">
        <v>12764</v>
      </c>
      <c r="H1365" s="167">
        <v>0</v>
      </c>
      <c r="I1365" s="168" t="s">
        <v>1711</v>
      </c>
      <c r="J1365" s="168" t="s">
        <v>1712</v>
      </c>
      <c r="K1365" s="207"/>
      <c r="L1365" s="207"/>
      <c r="M1365" s="207"/>
      <c r="N1365" s="207"/>
      <c r="O1365" s="207" t="s">
        <v>16416</v>
      </c>
      <c r="P1365" s="169"/>
      <c r="Q1365" s="208"/>
      <c r="R1365" s="166" t="s">
        <v>989</v>
      </c>
      <c r="S1365" s="165" t="s">
        <v>12223</v>
      </c>
      <c r="T1365" s="165" t="s">
        <v>10711</v>
      </c>
      <c r="U1365" s="185"/>
      <c r="V1365" s="209">
        <v>521</v>
      </c>
      <c r="X1365" s="210">
        <v>0</v>
      </c>
      <c r="AB1365" s="211" t="s">
        <v>15977</v>
      </c>
    </row>
    <row r="1366" spans="1:28" s="210" customFormat="1" ht="40.5">
      <c r="A1366" s="165"/>
      <c r="B1366" s="166" t="s">
        <v>1088</v>
      </c>
      <c r="C1366" s="170" t="s">
        <v>14898</v>
      </c>
      <c r="D1366" s="213"/>
      <c r="E1366" s="166" t="s">
        <v>1053</v>
      </c>
      <c r="F1366" s="166" t="s">
        <v>1728</v>
      </c>
      <c r="G1366" s="166" t="s">
        <v>12764</v>
      </c>
      <c r="H1366" s="167">
        <v>0</v>
      </c>
      <c r="I1366" s="168" t="s">
        <v>1729</v>
      </c>
      <c r="J1366" s="168" t="s">
        <v>3031</v>
      </c>
      <c r="K1366" s="207"/>
      <c r="L1366" s="207"/>
      <c r="M1366" s="207"/>
      <c r="N1366" s="207"/>
      <c r="O1366" s="207" t="s">
        <v>16417</v>
      </c>
      <c r="P1366" s="169"/>
      <c r="Q1366" s="208"/>
      <c r="R1366" s="166" t="s">
        <v>14898</v>
      </c>
      <c r="S1366" s="165" t="s">
        <v>12026</v>
      </c>
      <c r="T1366" s="165" t="s">
        <v>3030</v>
      </c>
      <c r="U1366" s="185"/>
      <c r="V1366" s="209">
        <v>404</v>
      </c>
      <c r="X1366" s="210">
        <v>0</v>
      </c>
      <c r="AB1366" s="211" t="s">
        <v>16015</v>
      </c>
    </row>
    <row r="1367" spans="1:28" s="210" customFormat="1" ht="27">
      <c r="A1367" s="165"/>
      <c r="B1367" s="166" t="s">
        <v>1088</v>
      </c>
      <c r="C1367" s="170" t="s">
        <v>992</v>
      </c>
      <c r="D1367" s="213"/>
      <c r="E1367" s="166" t="s">
        <v>840</v>
      </c>
      <c r="F1367" s="166" t="s">
        <v>744</v>
      </c>
      <c r="G1367" s="166" t="s">
        <v>12764</v>
      </c>
      <c r="H1367" s="167">
        <v>0</v>
      </c>
      <c r="I1367" s="168" t="s">
        <v>1702</v>
      </c>
      <c r="J1367" s="168" t="s">
        <v>8699</v>
      </c>
      <c r="K1367" s="207"/>
      <c r="L1367" s="207"/>
      <c r="M1367" s="207"/>
      <c r="N1367" s="207"/>
      <c r="O1367" s="207" t="s">
        <v>840</v>
      </c>
      <c r="P1367" s="169"/>
      <c r="Q1367" s="208"/>
      <c r="R1367" s="166" t="s">
        <v>992</v>
      </c>
      <c r="S1367" s="165" t="s">
        <v>12179</v>
      </c>
      <c r="T1367" s="165" t="s">
        <v>8698</v>
      </c>
      <c r="U1367" s="185"/>
      <c r="V1367" s="209">
        <v>481</v>
      </c>
      <c r="X1367" s="210">
        <v>0</v>
      </c>
      <c r="AB1367" s="211" t="s">
        <v>15974</v>
      </c>
    </row>
    <row r="1368" spans="1:28" s="210" customFormat="1" ht="54">
      <c r="A1368" s="165"/>
      <c r="B1368" s="166" t="s">
        <v>1088</v>
      </c>
      <c r="C1368" s="170" t="s">
        <v>13290</v>
      </c>
      <c r="D1368" s="213"/>
      <c r="E1368" s="166" t="s">
        <v>2321</v>
      </c>
      <c r="F1368" s="166" t="s">
        <v>748</v>
      </c>
      <c r="G1368" s="166" t="s">
        <v>12764</v>
      </c>
      <c r="H1368" s="167">
        <v>0</v>
      </c>
      <c r="I1368" s="168" t="s">
        <v>1688</v>
      </c>
      <c r="J1368" s="168" t="s">
        <v>1688</v>
      </c>
      <c r="K1368" s="207"/>
      <c r="L1368" s="207"/>
      <c r="M1368" s="207"/>
      <c r="N1368" s="207"/>
      <c r="O1368" s="207" t="s">
        <v>2321</v>
      </c>
      <c r="P1368" s="169"/>
      <c r="Q1368" s="208"/>
      <c r="R1368" s="166" t="s">
        <v>13290</v>
      </c>
      <c r="S1368" s="165" t="s">
        <v>12035</v>
      </c>
      <c r="T1368" s="165" t="s">
        <v>3289</v>
      </c>
      <c r="U1368" s="185"/>
      <c r="V1368" s="209">
        <v>493</v>
      </c>
      <c r="X1368" s="210">
        <v>0</v>
      </c>
      <c r="AB1368" s="211" t="s">
        <v>15959</v>
      </c>
    </row>
    <row r="1369" spans="1:28" s="210" customFormat="1" ht="67.5">
      <c r="A1369" s="165"/>
      <c r="B1369" s="166" t="s">
        <v>1088</v>
      </c>
      <c r="C1369" s="170" t="s">
        <v>13335</v>
      </c>
      <c r="D1369" s="213"/>
      <c r="E1369" s="166" t="s">
        <v>1063</v>
      </c>
      <c r="F1369" s="166" t="s">
        <v>13349</v>
      </c>
      <c r="G1369" s="166" t="s">
        <v>12764</v>
      </c>
      <c r="H1369" s="167">
        <v>0</v>
      </c>
      <c r="I1369" s="168" t="s">
        <v>14557</v>
      </c>
      <c r="J1369" s="168" t="s">
        <v>12398</v>
      </c>
      <c r="K1369" s="207"/>
      <c r="L1369" s="207"/>
      <c r="M1369" s="207"/>
      <c r="N1369" s="207"/>
      <c r="O1369" s="207" t="s">
        <v>1063</v>
      </c>
      <c r="P1369" s="169"/>
      <c r="Q1369" s="208"/>
      <c r="R1369" s="166" t="s">
        <v>13335</v>
      </c>
      <c r="S1369" s="165" t="s">
        <v>12107</v>
      </c>
      <c r="T1369" s="165" t="s">
        <v>5882</v>
      </c>
      <c r="U1369" s="185"/>
      <c r="V1369" s="209">
        <v>503</v>
      </c>
      <c r="X1369" s="210">
        <v>0</v>
      </c>
      <c r="AB1369" s="211" t="s">
        <v>16010</v>
      </c>
    </row>
    <row r="1370" spans="1:28" s="210" customFormat="1" ht="67.5">
      <c r="A1370" s="165"/>
      <c r="B1370" s="166" t="s">
        <v>1088</v>
      </c>
      <c r="C1370" s="170" t="s">
        <v>1355</v>
      </c>
      <c r="D1370" s="213"/>
      <c r="E1370" s="166" t="s">
        <v>1063</v>
      </c>
      <c r="F1370" s="166" t="s">
        <v>1356</v>
      </c>
      <c r="G1370" s="166" t="s">
        <v>12764</v>
      </c>
      <c r="H1370" s="167">
        <v>0</v>
      </c>
      <c r="I1370" s="168" t="s">
        <v>1686</v>
      </c>
      <c r="J1370" s="168" t="s">
        <v>12398</v>
      </c>
      <c r="K1370" s="207"/>
      <c r="L1370" s="207"/>
      <c r="M1370" s="207"/>
      <c r="N1370" s="207"/>
      <c r="O1370" s="207" t="s">
        <v>1063</v>
      </c>
      <c r="P1370" s="169"/>
      <c r="Q1370" s="208"/>
      <c r="R1370" s="166" t="s">
        <v>1355</v>
      </c>
      <c r="S1370" s="165" t="s">
        <v>12107</v>
      </c>
      <c r="T1370" s="165" t="s">
        <v>5882</v>
      </c>
      <c r="U1370" s="185"/>
      <c r="V1370" s="209">
        <v>499</v>
      </c>
      <c r="X1370" s="210">
        <v>0</v>
      </c>
      <c r="AB1370" s="211" t="s">
        <v>15975</v>
      </c>
    </row>
    <row r="1371" spans="1:28" s="210" customFormat="1" ht="54">
      <c r="A1371" s="165"/>
      <c r="B1371" s="166" t="s">
        <v>1088</v>
      </c>
      <c r="C1371" s="170" t="s">
        <v>607</v>
      </c>
      <c r="D1371" s="213"/>
      <c r="E1371" s="166" t="s">
        <v>1063</v>
      </c>
      <c r="F1371" s="166" t="s">
        <v>749</v>
      </c>
      <c r="G1371" s="166" t="s">
        <v>12764</v>
      </c>
      <c r="H1371" s="167">
        <v>0</v>
      </c>
      <c r="I1371" s="168" t="s">
        <v>1686</v>
      </c>
      <c r="J1371" s="168" t="s">
        <v>12398</v>
      </c>
      <c r="K1371" s="207"/>
      <c r="L1371" s="207"/>
      <c r="M1371" s="207"/>
      <c r="N1371" s="207"/>
      <c r="O1371" s="207" t="s">
        <v>1063</v>
      </c>
      <c r="P1371" s="169"/>
      <c r="Q1371" s="208"/>
      <c r="R1371" s="166" t="s">
        <v>607</v>
      </c>
      <c r="S1371" s="165" t="s">
        <v>12107</v>
      </c>
      <c r="T1371" s="165" t="s">
        <v>5882</v>
      </c>
      <c r="U1371" s="185"/>
      <c r="V1371" s="209">
        <v>502</v>
      </c>
      <c r="X1371" s="210">
        <v>0</v>
      </c>
      <c r="AB1371" s="211" t="s">
        <v>15980</v>
      </c>
    </row>
    <row r="1372" spans="1:28" s="210" customFormat="1" ht="81">
      <c r="A1372" s="165"/>
      <c r="B1372" s="166" t="s">
        <v>1088</v>
      </c>
      <c r="C1372" s="170" t="s">
        <v>2422</v>
      </c>
      <c r="D1372" s="213"/>
      <c r="E1372" s="166" t="s">
        <v>1054</v>
      </c>
      <c r="F1372" s="166" t="s">
        <v>754</v>
      </c>
      <c r="G1372" s="166" t="s">
        <v>12764</v>
      </c>
      <c r="H1372" s="167">
        <v>0</v>
      </c>
      <c r="I1372" s="168" t="s">
        <v>1685</v>
      </c>
      <c r="J1372" s="168" t="s">
        <v>1689</v>
      </c>
      <c r="K1372" s="207"/>
      <c r="L1372" s="207"/>
      <c r="M1372" s="207"/>
      <c r="N1372" s="207"/>
      <c r="O1372" s="207" t="s">
        <v>15956</v>
      </c>
      <c r="P1372" s="169"/>
      <c r="Q1372" s="208"/>
      <c r="R1372" s="166" t="s">
        <v>2422</v>
      </c>
      <c r="S1372" s="165" t="s">
        <v>12037</v>
      </c>
      <c r="T1372" s="165" t="s">
        <v>3337</v>
      </c>
      <c r="U1372" s="185"/>
      <c r="V1372" s="209">
        <v>530</v>
      </c>
      <c r="X1372" s="210">
        <v>0</v>
      </c>
      <c r="AB1372" s="211" t="s">
        <v>15992</v>
      </c>
    </row>
    <row r="1373" spans="1:28" s="210" customFormat="1" ht="94.5">
      <c r="A1373" s="165"/>
      <c r="B1373" s="166" t="s">
        <v>1088</v>
      </c>
      <c r="C1373" s="170" t="s">
        <v>14867</v>
      </c>
      <c r="D1373" s="213"/>
      <c r="E1373" s="166" t="s">
        <v>1058</v>
      </c>
      <c r="F1373" s="166" t="s">
        <v>756</v>
      </c>
      <c r="G1373" s="166" t="s">
        <v>12764</v>
      </c>
      <c r="H1373" s="167">
        <v>0</v>
      </c>
      <c r="I1373" s="168" t="s">
        <v>2336</v>
      </c>
      <c r="J1373" s="168" t="s">
        <v>13126</v>
      </c>
      <c r="K1373" s="207"/>
      <c r="L1373" s="207"/>
      <c r="M1373" s="207"/>
      <c r="N1373" s="207"/>
      <c r="O1373" s="207" t="s">
        <v>1058</v>
      </c>
      <c r="P1373" s="169"/>
      <c r="Q1373" s="208"/>
      <c r="R1373" s="166" t="s">
        <v>14867</v>
      </c>
      <c r="S1373" s="165" t="s">
        <v>12054</v>
      </c>
      <c r="T1373" s="165" t="s">
        <v>13027</v>
      </c>
      <c r="U1373" s="185"/>
      <c r="V1373" s="209">
        <v>524</v>
      </c>
      <c r="X1373" s="210">
        <v>0</v>
      </c>
      <c r="AB1373" s="211" t="s">
        <v>16017</v>
      </c>
    </row>
    <row r="1374" spans="1:28" s="210" customFormat="1" ht="67.5">
      <c r="A1374" s="165"/>
      <c r="B1374" s="166" t="s">
        <v>1088</v>
      </c>
      <c r="C1374" s="170" t="s">
        <v>14901</v>
      </c>
      <c r="D1374" s="213"/>
      <c r="E1374" s="166" t="s">
        <v>1063</v>
      </c>
      <c r="F1374" s="166" t="s">
        <v>14902</v>
      </c>
      <c r="G1374" s="166" t="s">
        <v>12764</v>
      </c>
      <c r="H1374" s="167">
        <v>0</v>
      </c>
      <c r="I1374" s="168" t="s">
        <v>14908</v>
      </c>
      <c r="J1374" s="168" t="s">
        <v>12398</v>
      </c>
      <c r="K1374" s="207"/>
      <c r="L1374" s="207"/>
      <c r="M1374" s="207"/>
      <c r="N1374" s="207"/>
      <c r="O1374" s="207" t="s">
        <v>1063</v>
      </c>
      <c r="P1374" s="169"/>
      <c r="Q1374" s="208"/>
      <c r="R1374" s="166" t="s">
        <v>14901</v>
      </c>
      <c r="S1374" s="165" t="s">
        <v>12107</v>
      </c>
      <c r="T1374" s="165" t="s">
        <v>5882</v>
      </c>
      <c r="U1374" s="185"/>
      <c r="V1374" s="209">
        <v>504</v>
      </c>
      <c r="X1374" s="210">
        <v>0</v>
      </c>
      <c r="AB1374" s="211" t="s">
        <v>16018</v>
      </c>
    </row>
    <row r="1375" spans="1:28" s="210" customFormat="1" ht="67.5">
      <c r="A1375" s="165"/>
      <c r="B1375" s="166" t="s">
        <v>1088</v>
      </c>
      <c r="C1375" s="170" t="s">
        <v>14872</v>
      </c>
      <c r="D1375" s="213"/>
      <c r="E1375" s="166" t="s">
        <v>1063</v>
      </c>
      <c r="F1375" s="166" t="s">
        <v>14873</v>
      </c>
      <c r="G1375" s="166" t="s">
        <v>12764</v>
      </c>
      <c r="H1375" s="167">
        <v>0</v>
      </c>
      <c r="I1375" s="168" t="s">
        <v>1686</v>
      </c>
      <c r="J1375" s="168" t="s">
        <v>12398</v>
      </c>
      <c r="K1375" s="207"/>
      <c r="L1375" s="207"/>
      <c r="M1375" s="207"/>
      <c r="N1375" s="207"/>
      <c r="O1375" s="207" t="s">
        <v>1063</v>
      </c>
      <c r="P1375" s="169"/>
      <c r="Q1375" s="208"/>
      <c r="R1375" s="166" t="s">
        <v>14872</v>
      </c>
      <c r="S1375" s="165" t="s">
        <v>12107</v>
      </c>
      <c r="T1375" s="165" t="s">
        <v>5882</v>
      </c>
      <c r="U1375" s="185"/>
      <c r="V1375" s="209">
        <v>506</v>
      </c>
      <c r="X1375" s="210">
        <v>0</v>
      </c>
      <c r="AB1375" s="211" t="s">
        <v>16007</v>
      </c>
    </row>
    <row r="1376" spans="1:28" s="210" customFormat="1" ht="108">
      <c r="A1376" s="165" t="s">
        <v>2175</v>
      </c>
      <c r="B1376" s="166" t="s">
        <v>1088</v>
      </c>
      <c r="C1376" s="170" t="s">
        <v>2228</v>
      </c>
      <c r="D1376" s="213"/>
      <c r="E1376" s="166" t="s">
        <v>1058</v>
      </c>
      <c r="F1376" s="166" t="s">
        <v>2175</v>
      </c>
      <c r="G1376" s="166" t="s">
        <v>12764</v>
      </c>
      <c r="H1376" s="167">
        <v>0</v>
      </c>
      <c r="I1376" s="168" t="s">
        <v>1693</v>
      </c>
      <c r="J1376" s="168" t="s">
        <v>13121</v>
      </c>
      <c r="K1376" s="207"/>
      <c r="L1376" s="207"/>
      <c r="M1376" s="207"/>
      <c r="N1376" s="207"/>
      <c r="O1376" s="207" t="s">
        <v>1058</v>
      </c>
      <c r="P1376" s="169" t="s">
        <v>474</v>
      </c>
      <c r="Q1376" s="208"/>
      <c r="R1376" s="166" t="s">
        <v>2228</v>
      </c>
      <c r="S1376" s="165" t="s">
        <v>12054</v>
      </c>
      <c r="T1376" s="165" t="s">
        <v>13022</v>
      </c>
      <c r="U1376" s="185"/>
      <c r="V1376" s="209">
        <v>408</v>
      </c>
      <c r="X1376" s="210">
        <v>0</v>
      </c>
      <c r="AB1376" s="211" t="s">
        <v>16022</v>
      </c>
    </row>
    <row r="1377" spans="1:28" s="210" customFormat="1" ht="54">
      <c r="A1377" s="165" t="s">
        <v>750</v>
      </c>
      <c r="B1377" s="166" t="s">
        <v>1088</v>
      </c>
      <c r="C1377" s="170" t="s">
        <v>13288</v>
      </c>
      <c r="D1377" s="213"/>
      <c r="E1377" s="166" t="s">
        <v>1063</v>
      </c>
      <c r="F1377" s="166" t="s">
        <v>750</v>
      </c>
      <c r="G1377" s="166" t="s">
        <v>12764</v>
      </c>
      <c r="H1377" s="167">
        <v>0</v>
      </c>
      <c r="I1377" s="168" t="s">
        <v>1710</v>
      </c>
      <c r="J1377" s="168" t="s">
        <v>12398</v>
      </c>
      <c r="K1377" s="207"/>
      <c r="L1377" s="207"/>
      <c r="M1377" s="207"/>
      <c r="N1377" s="207"/>
      <c r="O1377" s="207" t="s">
        <v>1063</v>
      </c>
      <c r="P1377" s="169" t="s">
        <v>474</v>
      </c>
      <c r="Q1377" s="208"/>
      <c r="R1377" s="166" t="s">
        <v>13288</v>
      </c>
      <c r="S1377" s="165" t="s">
        <v>12107</v>
      </c>
      <c r="T1377" s="165" t="s">
        <v>5882</v>
      </c>
      <c r="U1377" s="185"/>
      <c r="V1377" s="209">
        <v>510</v>
      </c>
      <c r="X1377" s="210">
        <v>0</v>
      </c>
      <c r="AB1377" s="211" t="s">
        <v>15965</v>
      </c>
    </row>
    <row r="1378" spans="1:28" s="210" customFormat="1" ht="54">
      <c r="A1378" s="165" t="s">
        <v>767</v>
      </c>
      <c r="B1378" s="166" t="s">
        <v>1088</v>
      </c>
      <c r="C1378" s="170" t="s">
        <v>13289</v>
      </c>
      <c r="D1378" s="213"/>
      <c r="E1378" s="166" t="s">
        <v>1063</v>
      </c>
      <c r="F1378" s="166" t="s">
        <v>767</v>
      </c>
      <c r="G1378" s="166" t="s">
        <v>12764</v>
      </c>
      <c r="H1378" s="167">
        <v>0</v>
      </c>
      <c r="I1378" s="168" t="s">
        <v>1708</v>
      </c>
      <c r="J1378" s="168" t="s">
        <v>5897</v>
      </c>
      <c r="K1378" s="207"/>
      <c r="L1378" s="207"/>
      <c r="M1378" s="207"/>
      <c r="N1378" s="207"/>
      <c r="O1378" s="207" t="s">
        <v>1063</v>
      </c>
      <c r="P1378" s="169" t="s">
        <v>474</v>
      </c>
      <c r="Q1378" s="208"/>
      <c r="R1378" s="166" t="s">
        <v>13289</v>
      </c>
      <c r="S1378" s="165" t="s">
        <v>12107</v>
      </c>
      <c r="T1378" s="165" t="s">
        <v>5896</v>
      </c>
      <c r="U1378" s="185"/>
      <c r="V1378" s="209">
        <v>509</v>
      </c>
      <c r="X1378" s="210">
        <v>0</v>
      </c>
      <c r="AB1378" s="211" t="s">
        <v>15966</v>
      </c>
    </row>
    <row r="1379" spans="1:28" s="210" customFormat="1" ht="27">
      <c r="A1379" s="165" t="s">
        <v>753</v>
      </c>
      <c r="B1379" s="166" t="s">
        <v>1088</v>
      </c>
      <c r="C1379" s="170" t="s">
        <v>989</v>
      </c>
      <c r="D1379" s="213"/>
      <c r="E1379" s="166" t="s">
        <v>848</v>
      </c>
      <c r="F1379" s="166" t="s">
        <v>753</v>
      </c>
      <c r="G1379" s="166" t="s">
        <v>12764</v>
      </c>
      <c r="H1379" s="167">
        <v>0</v>
      </c>
      <c r="I1379" s="168" t="s">
        <v>1711</v>
      </c>
      <c r="J1379" s="168" t="s">
        <v>1712</v>
      </c>
      <c r="K1379" s="207"/>
      <c r="L1379" s="207"/>
      <c r="M1379" s="207"/>
      <c r="N1379" s="207"/>
      <c r="O1379" s="207" t="s">
        <v>16416</v>
      </c>
      <c r="P1379" s="169" t="s">
        <v>474</v>
      </c>
      <c r="Q1379" s="208"/>
      <c r="R1379" s="166" t="s">
        <v>989</v>
      </c>
      <c r="S1379" s="165" t="s">
        <v>12223</v>
      </c>
      <c r="T1379" s="165" t="s">
        <v>10711</v>
      </c>
      <c r="U1379" s="185"/>
      <c r="V1379" s="209">
        <v>521</v>
      </c>
      <c r="X1379" s="210">
        <v>0</v>
      </c>
      <c r="AB1379" s="211" t="s">
        <v>15977</v>
      </c>
    </row>
    <row r="1380" spans="1:28" s="210" customFormat="1" ht="40.5">
      <c r="A1380" s="165" t="s">
        <v>1728</v>
      </c>
      <c r="B1380" s="166" t="s">
        <v>1088</v>
      </c>
      <c r="C1380" s="170" t="s">
        <v>14898</v>
      </c>
      <c r="D1380" s="213"/>
      <c r="E1380" s="166" t="s">
        <v>1053</v>
      </c>
      <c r="F1380" s="166" t="s">
        <v>1728</v>
      </c>
      <c r="G1380" s="166" t="s">
        <v>12764</v>
      </c>
      <c r="H1380" s="167">
        <v>0</v>
      </c>
      <c r="I1380" s="168" t="s">
        <v>1729</v>
      </c>
      <c r="J1380" s="168" t="s">
        <v>3031</v>
      </c>
      <c r="K1380" s="207"/>
      <c r="L1380" s="207"/>
      <c r="M1380" s="207"/>
      <c r="N1380" s="207"/>
      <c r="O1380" s="207" t="s">
        <v>16417</v>
      </c>
      <c r="P1380" s="169" t="s">
        <v>474</v>
      </c>
      <c r="Q1380" s="208"/>
      <c r="R1380" s="166" t="s">
        <v>14898</v>
      </c>
      <c r="S1380" s="165" t="s">
        <v>12026</v>
      </c>
      <c r="T1380" s="165" t="s">
        <v>3030</v>
      </c>
      <c r="U1380" s="185"/>
      <c r="V1380" s="209">
        <v>404</v>
      </c>
      <c r="X1380" s="210">
        <v>0</v>
      </c>
      <c r="AB1380" s="211" t="s">
        <v>16015</v>
      </c>
    </row>
    <row r="1381" spans="1:28" s="210" customFormat="1" ht="27">
      <c r="A1381" s="165" t="s">
        <v>744</v>
      </c>
      <c r="B1381" s="166" t="s">
        <v>1088</v>
      </c>
      <c r="C1381" s="170" t="s">
        <v>992</v>
      </c>
      <c r="D1381" s="213"/>
      <c r="E1381" s="166" t="s">
        <v>840</v>
      </c>
      <c r="F1381" s="166" t="s">
        <v>744</v>
      </c>
      <c r="G1381" s="166" t="s">
        <v>12764</v>
      </c>
      <c r="H1381" s="167">
        <v>0</v>
      </c>
      <c r="I1381" s="168" t="s">
        <v>1702</v>
      </c>
      <c r="J1381" s="168" t="s">
        <v>8699</v>
      </c>
      <c r="K1381" s="207"/>
      <c r="L1381" s="207"/>
      <c r="M1381" s="207"/>
      <c r="N1381" s="207"/>
      <c r="O1381" s="207" t="s">
        <v>840</v>
      </c>
      <c r="P1381" s="169" t="s">
        <v>474</v>
      </c>
      <c r="Q1381" s="208"/>
      <c r="R1381" s="166" t="s">
        <v>992</v>
      </c>
      <c r="S1381" s="165" t="s">
        <v>12179</v>
      </c>
      <c r="T1381" s="165" t="s">
        <v>8698</v>
      </c>
      <c r="U1381" s="185"/>
      <c r="V1381" s="209">
        <v>481</v>
      </c>
      <c r="X1381" s="210">
        <v>0</v>
      </c>
      <c r="AB1381" s="211" t="s">
        <v>15974</v>
      </c>
    </row>
    <row r="1382" spans="1:28" s="210" customFormat="1" ht="54">
      <c r="A1382" s="165" t="s">
        <v>748</v>
      </c>
      <c r="B1382" s="166" t="s">
        <v>1088</v>
      </c>
      <c r="C1382" s="170" t="s">
        <v>13290</v>
      </c>
      <c r="D1382" s="213"/>
      <c r="E1382" s="166" t="s">
        <v>2321</v>
      </c>
      <c r="F1382" s="166" t="s">
        <v>748</v>
      </c>
      <c r="G1382" s="166" t="s">
        <v>12764</v>
      </c>
      <c r="H1382" s="167">
        <v>0</v>
      </c>
      <c r="I1382" s="168" t="s">
        <v>1688</v>
      </c>
      <c r="J1382" s="168" t="s">
        <v>1688</v>
      </c>
      <c r="K1382" s="207"/>
      <c r="L1382" s="207"/>
      <c r="M1382" s="207"/>
      <c r="N1382" s="207"/>
      <c r="O1382" s="207" t="s">
        <v>2321</v>
      </c>
      <c r="P1382" s="169" t="s">
        <v>474</v>
      </c>
      <c r="Q1382" s="208"/>
      <c r="R1382" s="166" t="s">
        <v>13290</v>
      </c>
      <c r="S1382" s="165" t="s">
        <v>12035</v>
      </c>
      <c r="T1382" s="165" t="s">
        <v>3289</v>
      </c>
      <c r="U1382" s="185"/>
      <c r="V1382" s="209">
        <v>493</v>
      </c>
      <c r="X1382" s="210">
        <v>0</v>
      </c>
      <c r="AB1382" s="211" t="s">
        <v>15959</v>
      </c>
    </row>
    <row r="1383" spans="1:28" s="210" customFormat="1" ht="67.5">
      <c r="A1383" s="165" t="s">
        <v>1356</v>
      </c>
      <c r="B1383" s="166" t="s">
        <v>1088</v>
      </c>
      <c r="C1383" s="170" t="s">
        <v>1355</v>
      </c>
      <c r="D1383" s="213"/>
      <c r="E1383" s="166" t="s">
        <v>1063</v>
      </c>
      <c r="F1383" s="166" t="s">
        <v>1356</v>
      </c>
      <c r="G1383" s="166" t="s">
        <v>12764</v>
      </c>
      <c r="H1383" s="167">
        <v>0</v>
      </c>
      <c r="I1383" s="168" t="s">
        <v>1686</v>
      </c>
      <c r="J1383" s="168" t="s">
        <v>12398</v>
      </c>
      <c r="K1383" s="207"/>
      <c r="L1383" s="207"/>
      <c r="M1383" s="207"/>
      <c r="N1383" s="207"/>
      <c r="O1383" s="207" t="s">
        <v>1063</v>
      </c>
      <c r="P1383" s="169" t="s">
        <v>474</v>
      </c>
      <c r="Q1383" s="208"/>
      <c r="R1383" s="166" t="s">
        <v>1355</v>
      </c>
      <c r="S1383" s="165" t="s">
        <v>12107</v>
      </c>
      <c r="T1383" s="165" t="s">
        <v>5882</v>
      </c>
      <c r="U1383" s="185"/>
      <c r="V1383" s="209">
        <v>499</v>
      </c>
      <c r="X1383" s="210">
        <v>0</v>
      </c>
      <c r="AB1383" s="211" t="s">
        <v>15975</v>
      </c>
    </row>
    <row r="1384" spans="1:28" s="210" customFormat="1" ht="40.5">
      <c r="A1384" s="165" t="s">
        <v>13348</v>
      </c>
      <c r="B1384" s="166" t="s">
        <v>1088</v>
      </c>
      <c r="C1384" s="170" t="s">
        <v>13334</v>
      </c>
      <c r="D1384" s="213"/>
      <c r="E1384" s="166" t="s">
        <v>12638</v>
      </c>
      <c r="F1384" s="166" t="s">
        <v>13348</v>
      </c>
      <c r="G1384" s="166" t="s">
        <v>12764</v>
      </c>
      <c r="H1384" s="167">
        <v>0</v>
      </c>
      <c r="I1384" s="168" t="s">
        <v>13359</v>
      </c>
      <c r="J1384" s="168" t="s">
        <v>9642</v>
      </c>
      <c r="K1384" s="207"/>
      <c r="L1384" s="207"/>
      <c r="M1384" s="207"/>
      <c r="N1384" s="207"/>
      <c r="O1384" s="207" t="s">
        <v>12638</v>
      </c>
      <c r="P1384" s="169" t="s">
        <v>474</v>
      </c>
      <c r="Q1384" s="208"/>
      <c r="R1384" s="166" t="s">
        <v>13334</v>
      </c>
      <c r="S1384" s="165" t="s">
        <v>12197</v>
      </c>
      <c r="T1384" s="165" t="s">
        <v>9639</v>
      </c>
      <c r="U1384" s="185"/>
      <c r="V1384" s="209">
        <v>465</v>
      </c>
      <c r="X1384" s="210">
        <v>0</v>
      </c>
      <c r="AB1384" s="211" t="s">
        <v>16021</v>
      </c>
    </row>
    <row r="1385" spans="1:28" s="210" customFormat="1" ht="54">
      <c r="A1385" s="165" t="s">
        <v>749</v>
      </c>
      <c r="B1385" s="166" t="s">
        <v>1088</v>
      </c>
      <c r="C1385" s="170" t="s">
        <v>607</v>
      </c>
      <c r="D1385" s="213"/>
      <c r="E1385" s="166" t="s">
        <v>1063</v>
      </c>
      <c r="F1385" s="166" t="s">
        <v>749</v>
      </c>
      <c r="G1385" s="166" t="s">
        <v>12764</v>
      </c>
      <c r="H1385" s="167">
        <v>0</v>
      </c>
      <c r="I1385" s="168" t="s">
        <v>1686</v>
      </c>
      <c r="J1385" s="168" t="s">
        <v>12398</v>
      </c>
      <c r="K1385" s="207"/>
      <c r="L1385" s="207"/>
      <c r="M1385" s="207"/>
      <c r="N1385" s="207"/>
      <c r="O1385" s="207" t="s">
        <v>1063</v>
      </c>
      <c r="P1385" s="169" t="s">
        <v>474</v>
      </c>
      <c r="Q1385" s="208"/>
      <c r="R1385" s="166" t="s">
        <v>607</v>
      </c>
      <c r="S1385" s="165" t="s">
        <v>12107</v>
      </c>
      <c r="T1385" s="165" t="s">
        <v>5882</v>
      </c>
      <c r="U1385" s="185"/>
      <c r="V1385" s="209">
        <v>502</v>
      </c>
      <c r="X1385" s="210">
        <v>0</v>
      </c>
      <c r="AB1385" s="211" t="s">
        <v>15980</v>
      </c>
    </row>
    <row r="1386" spans="1:28" s="210" customFormat="1" ht="81">
      <c r="A1386" s="165" t="s">
        <v>754</v>
      </c>
      <c r="B1386" s="166" t="s">
        <v>1088</v>
      </c>
      <c r="C1386" s="170" t="s">
        <v>2422</v>
      </c>
      <c r="D1386" s="213"/>
      <c r="E1386" s="166" t="s">
        <v>1054</v>
      </c>
      <c r="F1386" s="166" t="s">
        <v>754</v>
      </c>
      <c r="G1386" s="166" t="s">
        <v>12764</v>
      </c>
      <c r="H1386" s="167">
        <v>0</v>
      </c>
      <c r="I1386" s="168" t="s">
        <v>1685</v>
      </c>
      <c r="J1386" s="168" t="s">
        <v>1689</v>
      </c>
      <c r="K1386" s="207"/>
      <c r="L1386" s="207"/>
      <c r="M1386" s="207"/>
      <c r="N1386" s="207"/>
      <c r="O1386" s="207" t="s">
        <v>15956</v>
      </c>
      <c r="P1386" s="169" t="s">
        <v>474</v>
      </c>
      <c r="Q1386" s="208"/>
      <c r="R1386" s="166" t="s">
        <v>2422</v>
      </c>
      <c r="S1386" s="165" t="s">
        <v>12037</v>
      </c>
      <c r="T1386" s="165" t="s">
        <v>3337</v>
      </c>
      <c r="U1386" s="185"/>
      <c r="V1386" s="209">
        <v>530</v>
      </c>
      <c r="X1386" s="210">
        <v>0</v>
      </c>
      <c r="AB1386" s="211" t="s">
        <v>15992</v>
      </c>
    </row>
    <row r="1387" spans="1:28" s="210" customFormat="1" ht="27">
      <c r="A1387" s="293" t="s">
        <v>735</v>
      </c>
      <c r="B1387" s="166" t="s">
        <v>1088</v>
      </c>
      <c r="C1387" s="170" t="s">
        <v>15913</v>
      </c>
      <c r="D1387" s="213"/>
      <c r="E1387" s="166" t="s">
        <v>2323</v>
      </c>
      <c r="F1387" s="166" t="s">
        <v>735</v>
      </c>
      <c r="G1387" s="166" t="s">
        <v>12764</v>
      </c>
      <c r="H1387" s="167">
        <v>0</v>
      </c>
      <c r="I1387" s="168" t="s">
        <v>1679</v>
      </c>
      <c r="J1387" s="168" t="s">
        <v>1660</v>
      </c>
      <c r="K1387" s="207"/>
      <c r="L1387" s="207"/>
      <c r="M1387" s="207"/>
      <c r="N1387" s="207"/>
      <c r="O1387" s="207"/>
      <c r="P1387" s="169"/>
      <c r="Q1387" s="208"/>
      <c r="R1387" s="166" t="s">
        <v>15913</v>
      </c>
      <c r="S1387" s="165" t="s">
        <v>12238</v>
      </c>
      <c r="T1387" s="165" t="s">
        <v>11494</v>
      </c>
      <c r="U1387" s="185"/>
      <c r="V1387" s="209">
        <v>400</v>
      </c>
      <c r="X1387" s="210">
        <v>0</v>
      </c>
      <c r="AB1387" s="211" t="s">
        <v>15996</v>
      </c>
    </row>
    <row r="1388" spans="1:28" s="210" customFormat="1" ht="54">
      <c r="A1388" s="293" t="s">
        <v>1699</v>
      </c>
      <c r="B1388" s="166" t="s">
        <v>1088</v>
      </c>
      <c r="C1388" s="170" t="s">
        <v>2057</v>
      </c>
      <c r="D1388" s="213"/>
      <c r="E1388" s="166" t="s">
        <v>2323</v>
      </c>
      <c r="F1388" s="166" t="s">
        <v>1699</v>
      </c>
      <c r="G1388" s="166" t="s">
        <v>12764</v>
      </c>
      <c r="H1388" s="167">
        <v>0</v>
      </c>
      <c r="I1388" s="168" t="s">
        <v>1700</v>
      </c>
      <c r="J1388" s="168" t="s">
        <v>1575</v>
      </c>
      <c r="K1388" s="207"/>
      <c r="L1388" s="207"/>
      <c r="M1388" s="207"/>
      <c r="N1388" s="207"/>
      <c r="O1388" s="207"/>
      <c r="P1388" s="169"/>
      <c r="Q1388" s="208"/>
      <c r="R1388" s="166" t="s">
        <v>2057</v>
      </c>
      <c r="S1388" s="165" t="s">
        <v>12238</v>
      </c>
      <c r="T1388" s="165" t="s">
        <v>11457</v>
      </c>
      <c r="U1388" s="185"/>
      <c r="V1388" s="209">
        <v>479</v>
      </c>
      <c r="X1388" s="210">
        <v>0</v>
      </c>
      <c r="AB1388" s="211" t="s">
        <v>15999</v>
      </c>
    </row>
    <row r="1389" spans="1:28" s="210" customFormat="1" ht="27">
      <c r="A1389" s="293" t="s">
        <v>744</v>
      </c>
      <c r="B1389" s="166" t="s">
        <v>1088</v>
      </c>
      <c r="C1389" s="170" t="s">
        <v>992</v>
      </c>
      <c r="D1389" s="213"/>
      <c r="E1389" s="166" t="s">
        <v>840</v>
      </c>
      <c r="F1389" s="166" t="s">
        <v>744</v>
      </c>
      <c r="G1389" s="166" t="s">
        <v>12764</v>
      </c>
      <c r="H1389" s="167">
        <v>0</v>
      </c>
      <c r="I1389" s="168" t="s">
        <v>1702</v>
      </c>
      <c r="J1389" s="168" t="s">
        <v>8699</v>
      </c>
      <c r="K1389" s="207"/>
      <c r="L1389" s="207"/>
      <c r="M1389" s="207"/>
      <c r="N1389" s="207"/>
      <c r="O1389" s="207"/>
      <c r="P1389" s="169"/>
      <c r="Q1389" s="208"/>
      <c r="R1389" s="166" t="s">
        <v>992</v>
      </c>
      <c r="S1389" s="165" t="s">
        <v>12179</v>
      </c>
      <c r="T1389" s="165" t="s">
        <v>8698</v>
      </c>
      <c r="U1389" s="185"/>
      <c r="V1389" s="209">
        <v>487</v>
      </c>
      <c r="X1389" s="210">
        <v>0</v>
      </c>
      <c r="AB1389" s="211" t="s">
        <v>15974</v>
      </c>
    </row>
    <row r="1390" spans="1:28" s="210" customFormat="1" ht="54">
      <c r="A1390" s="293" t="s">
        <v>767</v>
      </c>
      <c r="B1390" s="166" t="s">
        <v>1088</v>
      </c>
      <c r="C1390" s="170" t="s">
        <v>13289</v>
      </c>
      <c r="D1390" s="213"/>
      <c r="E1390" s="166" t="s">
        <v>1063</v>
      </c>
      <c r="F1390" s="166" t="s">
        <v>767</v>
      </c>
      <c r="G1390" s="166" t="s">
        <v>12764</v>
      </c>
      <c r="H1390" s="167">
        <v>0</v>
      </c>
      <c r="I1390" s="168" t="s">
        <v>1708</v>
      </c>
      <c r="J1390" s="168" t="s">
        <v>5897</v>
      </c>
      <c r="K1390" s="207"/>
      <c r="L1390" s="207"/>
      <c r="M1390" s="207"/>
      <c r="N1390" s="207"/>
      <c r="O1390" s="207"/>
      <c r="P1390" s="169"/>
      <c r="Q1390" s="208"/>
      <c r="R1390" s="166" t="s">
        <v>13289</v>
      </c>
      <c r="S1390" s="165" t="s">
        <v>12107</v>
      </c>
      <c r="T1390" s="165" t="s">
        <v>5896</v>
      </c>
      <c r="U1390" s="185"/>
      <c r="V1390" s="209">
        <v>532</v>
      </c>
      <c r="X1390" s="210">
        <v>0</v>
      </c>
      <c r="AB1390" s="211" t="s">
        <v>15966</v>
      </c>
    </row>
    <row r="1391" spans="1:28" s="210" customFormat="1" ht="54">
      <c r="A1391" s="293" t="s">
        <v>750</v>
      </c>
      <c r="B1391" s="166" t="s">
        <v>1088</v>
      </c>
      <c r="C1391" s="170" t="s">
        <v>13288</v>
      </c>
      <c r="D1391" s="213"/>
      <c r="E1391" s="166" t="s">
        <v>1063</v>
      </c>
      <c r="F1391" s="166" t="s">
        <v>750</v>
      </c>
      <c r="G1391" s="166" t="s">
        <v>12764</v>
      </c>
      <c r="H1391" s="167">
        <v>0</v>
      </c>
      <c r="I1391" s="168" t="s">
        <v>1710</v>
      </c>
      <c r="J1391" s="168" t="s">
        <v>12398</v>
      </c>
      <c r="K1391" s="207"/>
      <c r="L1391" s="207"/>
      <c r="M1391" s="207"/>
      <c r="N1391" s="207"/>
      <c r="O1391" s="207"/>
      <c r="P1391" s="169"/>
      <c r="Q1391" s="208"/>
      <c r="R1391" s="166" t="s">
        <v>13288</v>
      </c>
      <c r="S1391" s="165" t="s">
        <v>12107</v>
      </c>
      <c r="T1391" s="165" t="s">
        <v>5882</v>
      </c>
      <c r="U1391" s="185"/>
      <c r="V1391" s="209">
        <v>533</v>
      </c>
      <c r="X1391" s="210">
        <v>0</v>
      </c>
      <c r="AB1391" s="211" t="s">
        <v>15965</v>
      </c>
    </row>
    <row r="1392" spans="1:28" s="210" customFormat="1" ht="27">
      <c r="A1392" s="293" t="s">
        <v>753</v>
      </c>
      <c r="B1392" s="166" t="s">
        <v>1088</v>
      </c>
      <c r="C1392" s="170" t="s">
        <v>989</v>
      </c>
      <c r="D1392" s="213"/>
      <c r="E1392" s="166" t="s">
        <v>848</v>
      </c>
      <c r="F1392" s="166" t="s">
        <v>753</v>
      </c>
      <c r="G1392" s="166" t="s">
        <v>12764</v>
      </c>
      <c r="H1392" s="167">
        <v>0</v>
      </c>
      <c r="I1392" s="168" t="s">
        <v>1711</v>
      </c>
      <c r="J1392" s="168" t="s">
        <v>1712</v>
      </c>
      <c r="K1392" s="207"/>
      <c r="L1392" s="207"/>
      <c r="M1392" s="207"/>
      <c r="N1392" s="207"/>
      <c r="O1392" s="207"/>
      <c r="P1392" s="169"/>
      <c r="Q1392" s="208"/>
      <c r="R1392" s="166" t="s">
        <v>989</v>
      </c>
      <c r="S1392" s="165" t="s">
        <v>12223</v>
      </c>
      <c r="T1392" s="165" t="s">
        <v>10711</v>
      </c>
      <c r="U1392" s="185"/>
      <c r="V1392" s="209">
        <v>547</v>
      </c>
      <c r="X1392" s="210">
        <v>0</v>
      </c>
      <c r="AB1392" s="211" t="s">
        <v>15977</v>
      </c>
    </row>
    <row r="1393" spans="1:28" s="210" customFormat="1" ht="54">
      <c r="A1393" s="293" t="s">
        <v>1728</v>
      </c>
      <c r="B1393" s="166" t="s">
        <v>1088</v>
      </c>
      <c r="C1393" s="170" t="s">
        <v>12472</v>
      </c>
      <c r="D1393" s="213"/>
      <c r="E1393" s="166" t="s">
        <v>1053</v>
      </c>
      <c r="F1393" s="166" t="s">
        <v>1728</v>
      </c>
      <c r="G1393" s="166" t="s">
        <v>12764</v>
      </c>
      <c r="H1393" s="167">
        <v>0</v>
      </c>
      <c r="I1393" s="168" t="s">
        <v>1729</v>
      </c>
      <c r="J1393" s="168" t="s">
        <v>3031</v>
      </c>
      <c r="K1393" s="207"/>
      <c r="L1393" s="207"/>
      <c r="M1393" s="207"/>
      <c r="N1393" s="207"/>
      <c r="O1393" s="207"/>
      <c r="P1393" s="169"/>
      <c r="Q1393" s="208"/>
      <c r="R1393" s="166" t="s">
        <v>14898</v>
      </c>
      <c r="S1393" s="165" t="s">
        <v>12026</v>
      </c>
      <c r="T1393" s="165" t="s">
        <v>3030</v>
      </c>
      <c r="U1393" s="185"/>
      <c r="V1393" s="209">
        <v>480</v>
      </c>
      <c r="X1393" s="210">
        <v>0</v>
      </c>
      <c r="AB1393" s="211" t="s">
        <v>15973</v>
      </c>
    </row>
    <row r="1394" spans="1:28" s="210" customFormat="1" ht="40.5">
      <c r="A1394" s="293" t="s">
        <v>1730</v>
      </c>
      <c r="B1394" s="166" t="s">
        <v>1088</v>
      </c>
      <c r="C1394" s="170" t="s">
        <v>12473</v>
      </c>
      <c r="D1394" s="213"/>
      <c r="E1394" s="166" t="s">
        <v>1060</v>
      </c>
      <c r="F1394" s="166" t="s">
        <v>1730</v>
      </c>
      <c r="G1394" s="166" t="s">
        <v>12764</v>
      </c>
      <c r="H1394" s="167">
        <v>0</v>
      </c>
      <c r="I1394" s="168" t="s">
        <v>1731</v>
      </c>
      <c r="J1394" s="168" t="s">
        <v>11963</v>
      </c>
      <c r="K1394" s="207"/>
      <c r="L1394" s="207"/>
      <c r="M1394" s="207"/>
      <c r="N1394" s="207"/>
      <c r="O1394" s="207"/>
      <c r="P1394" s="169"/>
      <c r="Q1394" s="208"/>
      <c r="R1394" s="166" t="s">
        <v>14899</v>
      </c>
      <c r="S1394" s="165" t="s">
        <v>12074</v>
      </c>
      <c r="T1394" s="165" t="s">
        <v>4594</v>
      </c>
      <c r="U1394" s="185"/>
      <c r="V1394" s="209">
        <v>481</v>
      </c>
      <c r="X1394" s="210">
        <v>0</v>
      </c>
      <c r="AB1394" s="211" t="s">
        <v>16000</v>
      </c>
    </row>
    <row r="1395" spans="1:28" s="210" customFormat="1" ht="81">
      <c r="A1395" s="293" t="s">
        <v>15890</v>
      </c>
      <c r="B1395" s="166" t="s">
        <v>1088</v>
      </c>
      <c r="C1395" s="170" t="s">
        <v>15891</v>
      </c>
      <c r="D1395" s="213"/>
      <c r="E1395" s="166" t="s">
        <v>1073</v>
      </c>
      <c r="F1395" s="166" t="s">
        <v>15890</v>
      </c>
      <c r="G1395" s="166" t="s">
        <v>12764</v>
      </c>
      <c r="H1395" s="167">
        <v>0</v>
      </c>
      <c r="I1395" s="168" t="s">
        <v>15892</v>
      </c>
      <c r="J1395" s="168" t="s">
        <v>8321</v>
      </c>
      <c r="K1395" s="207"/>
      <c r="L1395" s="207"/>
      <c r="M1395" s="207"/>
      <c r="N1395" s="207"/>
      <c r="O1395" s="207"/>
      <c r="P1395" s="169"/>
      <c r="Q1395" s="208"/>
      <c r="R1395" s="166" t="s">
        <v>15891</v>
      </c>
      <c r="S1395" s="165" t="s">
        <v>12164</v>
      </c>
      <c r="T1395" s="165" t="s">
        <v>8320</v>
      </c>
      <c r="U1395" s="185"/>
      <c r="V1395" s="209">
        <v>474</v>
      </c>
      <c r="X1395" s="210">
        <v>0</v>
      </c>
      <c r="AB1395" s="211" t="s">
        <v>15972</v>
      </c>
    </row>
    <row r="1396" spans="1:28" s="210" customFormat="1" ht="54">
      <c r="A1396" s="293" t="s">
        <v>15901</v>
      </c>
      <c r="B1396" s="166" t="s">
        <v>1088</v>
      </c>
      <c r="C1396" s="170" t="s">
        <v>15902</v>
      </c>
      <c r="D1396" s="213"/>
      <c r="E1396" s="166" t="s">
        <v>1063</v>
      </c>
      <c r="F1396" s="166" t="s">
        <v>15901</v>
      </c>
      <c r="G1396" s="166" t="s">
        <v>12764</v>
      </c>
      <c r="H1396" s="167">
        <v>0</v>
      </c>
      <c r="I1396" s="168" t="s">
        <v>1686</v>
      </c>
      <c r="J1396" s="168" t="s">
        <v>12398</v>
      </c>
      <c r="K1396" s="207"/>
      <c r="L1396" s="207"/>
      <c r="M1396" s="207"/>
      <c r="N1396" s="207"/>
      <c r="O1396" s="207"/>
      <c r="P1396" s="169"/>
      <c r="Q1396" s="208"/>
      <c r="R1396" s="166" t="s">
        <v>15902</v>
      </c>
      <c r="S1396" s="165" t="s">
        <v>12107</v>
      </c>
      <c r="T1396" s="165" t="s">
        <v>5882</v>
      </c>
      <c r="U1396" s="185"/>
      <c r="V1396" s="209">
        <v>526</v>
      </c>
      <c r="X1396" s="210">
        <v>0</v>
      </c>
      <c r="AB1396" s="211" t="s">
        <v>15976</v>
      </c>
    </row>
    <row r="1397" spans="1:28" s="210" customFormat="1" ht="54">
      <c r="A1397" s="293" t="s">
        <v>743</v>
      </c>
      <c r="B1397" s="166" t="s">
        <v>1088</v>
      </c>
      <c r="C1397" s="170" t="s">
        <v>11981</v>
      </c>
      <c r="D1397" s="213"/>
      <c r="E1397" s="166" t="s">
        <v>1054</v>
      </c>
      <c r="F1397" s="166" t="s">
        <v>743</v>
      </c>
      <c r="G1397" s="166" t="s">
        <v>12764</v>
      </c>
      <c r="H1397" s="167">
        <v>0</v>
      </c>
      <c r="I1397" s="168" t="s">
        <v>15916</v>
      </c>
      <c r="J1397" s="168" t="s">
        <v>1610</v>
      </c>
      <c r="K1397" s="207"/>
      <c r="L1397" s="207"/>
      <c r="M1397" s="207"/>
      <c r="N1397" s="207"/>
      <c r="O1397" s="207"/>
      <c r="P1397" s="169"/>
      <c r="Q1397" s="208"/>
      <c r="R1397" s="166" t="s">
        <v>11981</v>
      </c>
      <c r="S1397" s="165" t="s">
        <v>12037</v>
      </c>
      <c r="T1397" s="165" t="s">
        <v>3340</v>
      </c>
      <c r="U1397" s="185"/>
      <c r="V1397" s="209">
        <v>482</v>
      </c>
      <c r="X1397" s="210">
        <v>0</v>
      </c>
      <c r="AB1397" s="211" t="s">
        <v>15958</v>
      </c>
    </row>
    <row r="1398" spans="1:28" s="210" customFormat="1" ht="54">
      <c r="A1398" s="293" t="s">
        <v>12709</v>
      </c>
      <c r="B1398" s="166" t="s">
        <v>1088</v>
      </c>
      <c r="C1398" s="170" t="s">
        <v>12708</v>
      </c>
      <c r="D1398" s="213"/>
      <c r="E1398" s="166" t="s">
        <v>2323</v>
      </c>
      <c r="F1398" s="166" t="s">
        <v>12709</v>
      </c>
      <c r="G1398" s="166" t="s">
        <v>12764</v>
      </c>
      <c r="H1398" s="167">
        <v>0</v>
      </c>
      <c r="I1398" s="168" t="s">
        <v>12710</v>
      </c>
      <c r="J1398" s="168" t="s">
        <v>1660</v>
      </c>
      <c r="K1398" s="207"/>
      <c r="L1398" s="207"/>
      <c r="M1398" s="207"/>
      <c r="N1398" s="207"/>
      <c r="O1398" s="207"/>
      <c r="P1398" s="169"/>
      <c r="Q1398" s="208"/>
      <c r="R1398" s="166" t="s">
        <v>12708</v>
      </c>
      <c r="S1398" s="165" t="s">
        <v>12238</v>
      </c>
      <c r="T1398" s="165" t="s">
        <v>11494</v>
      </c>
      <c r="U1398" s="185"/>
      <c r="V1398" s="209">
        <v>551</v>
      </c>
      <c r="X1398" s="210">
        <v>0</v>
      </c>
      <c r="AB1398" s="211" t="s">
        <v>16045</v>
      </c>
    </row>
    <row r="1399" spans="1:28" s="210" customFormat="1" ht="54">
      <c r="A1399" s="293" t="s">
        <v>742</v>
      </c>
      <c r="B1399" s="166" t="s">
        <v>1088</v>
      </c>
      <c r="C1399" s="170" t="s">
        <v>1281</v>
      </c>
      <c r="D1399" s="213"/>
      <c r="E1399" s="166" t="s">
        <v>1058</v>
      </c>
      <c r="F1399" s="166" t="s">
        <v>742</v>
      </c>
      <c r="G1399" s="166" t="s">
        <v>12764</v>
      </c>
      <c r="H1399" s="167">
        <v>0</v>
      </c>
      <c r="I1399" s="168" t="s">
        <v>1694</v>
      </c>
      <c r="J1399" s="168" t="s">
        <v>13101</v>
      </c>
      <c r="K1399" s="207"/>
      <c r="L1399" s="207"/>
      <c r="M1399" s="207"/>
      <c r="N1399" s="207"/>
      <c r="O1399" s="207"/>
      <c r="P1399" s="169"/>
      <c r="Q1399" s="208"/>
      <c r="R1399" s="166" t="s">
        <v>1281</v>
      </c>
      <c r="S1399" s="165" t="s">
        <v>12054</v>
      </c>
      <c r="T1399" s="165" t="s">
        <v>13002</v>
      </c>
      <c r="U1399" s="185"/>
      <c r="V1399" s="209">
        <v>414</v>
      </c>
      <c r="X1399" s="210">
        <v>0</v>
      </c>
      <c r="AB1399" s="211" t="s">
        <v>15968</v>
      </c>
    </row>
    <row r="1400" spans="1:28" s="210" customFormat="1" ht="54">
      <c r="A1400" s="165" t="s">
        <v>748</v>
      </c>
      <c r="B1400" s="166" t="s">
        <v>1088</v>
      </c>
      <c r="C1400" s="170" t="s">
        <v>13290</v>
      </c>
      <c r="D1400" s="213"/>
      <c r="E1400" s="166" t="s">
        <v>2321</v>
      </c>
      <c r="F1400" s="166" t="s">
        <v>748</v>
      </c>
      <c r="G1400" s="166" t="s">
        <v>12764</v>
      </c>
      <c r="H1400" s="167">
        <v>0</v>
      </c>
      <c r="I1400" s="168" t="s">
        <v>1688</v>
      </c>
      <c r="J1400" s="168" t="s">
        <v>1688</v>
      </c>
      <c r="K1400" s="207"/>
      <c r="L1400" s="207"/>
      <c r="M1400" s="207"/>
      <c r="N1400" s="207"/>
      <c r="O1400" s="207"/>
      <c r="P1400" s="169"/>
      <c r="Q1400" s="208"/>
      <c r="R1400" s="166" t="s">
        <v>13290</v>
      </c>
      <c r="S1400" s="165" t="s">
        <v>12035</v>
      </c>
      <c r="T1400" s="165" t="s">
        <v>3289</v>
      </c>
      <c r="U1400" s="185"/>
      <c r="V1400" s="209">
        <v>499</v>
      </c>
      <c r="X1400" s="210">
        <v>0</v>
      </c>
      <c r="AB1400" s="211" t="s">
        <v>15959</v>
      </c>
    </row>
    <row r="1401" spans="1:28" s="210" customFormat="1" ht="94.5">
      <c r="A1401" s="165" t="s">
        <v>756</v>
      </c>
      <c r="B1401" s="166" t="s">
        <v>1088</v>
      </c>
      <c r="C1401" s="170" t="s">
        <v>14867</v>
      </c>
      <c r="D1401" s="213"/>
      <c r="E1401" s="166" t="s">
        <v>1058</v>
      </c>
      <c r="F1401" s="166" t="s">
        <v>756</v>
      </c>
      <c r="G1401" s="166" t="s">
        <v>12764</v>
      </c>
      <c r="H1401" s="167">
        <v>0</v>
      </c>
      <c r="I1401" s="168" t="s">
        <v>2336</v>
      </c>
      <c r="J1401" s="168" t="s">
        <v>13126</v>
      </c>
      <c r="K1401" s="207"/>
      <c r="L1401" s="207"/>
      <c r="M1401" s="207"/>
      <c r="N1401" s="207"/>
      <c r="O1401" s="207"/>
      <c r="P1401" s="169"/>
      <c r="Q1401" s="208"/>
      <c r="R1401" s="166" t="s">
        <v>14867</v>
      </c>
      <c r="S1401" s="165" t="s">
        <v>12054</v>
      </c>
      <c r="T1401" s="165" t="s">
        <v>13027</v>
      </c>
      <c r="U1401" s="185"/>
      <c r="V1401" s="209">
        <v>550</v>
      </c>
      <c r="X1401" s="210">
        <v>0</v>
      </c>
      <c r="AB1401" s="211" t="s">
        <v>16017</v>
      </c>
    </row>
    <row r="1402" spans="1:28" s="210" customFormat="1" ht="27">
      <c r="A1402" s="165" t="s">
        <v>738</v>
      </c>
      <c r="B1402" s="166" t="s">
        <v>1088</v>
      </c>
      <c r="C1402" s="170" t="s">
        <v>778</v>
      </c>
      <c r="D1402" s="213"/>
      <c r="E1402" s="166" t="s">
        <v>842</v>
      </c>
      <c r="F1402" s="166" t="s">
        <v>738</v>
      </c>
      <c r="G1402" s="166" t="s">
        <v>12764</v>
      </c>
      <c r="H1402" s="167">
        <v>0</v>
      </c>
      <c r="I1402" s="168" t="s">
        <v>1690</v>
      </c>
      <c r="J1402" s="168" t="s">
        <v>9079</v>
      </c>
      <c r="K1402" s="207"/>
      <c r="L1402" s="207"/>
      <c r="M1402" s="207"/>
      <c r="N1402" s="207"/>
      <c r="O1402" s="207"/>
      <c r="P1402" s="169"/>
      <c r="Q1402" s="208"/>
      <c r="R1402" s="166" t="s">
        <v>778</v>
      </c>
      <c r="S1402" s="165" t="s">
        <v>12184</v>
      </c>
      <c r="T1402" s="165" t="s">
        <v>13070</v>
      </c>
      <c r="U1402" s="185"/>
      <c r="V1402" s="209">
        <v>442</v>
      </c>
      <c r="X1402" s="210">
        <v>0</v>
      </c>
      <c r="AB1402" s="211" t="s">
        <v>15970</v>
      </c>
    </row>
    <row r="1403" spans="1:28" s="210" customFormat="1" ht="54">
      <c r="A1403" s="165" t="s">
        <v>15908</v>
      </c>
      <c r="B1403" s="166" t="s">
        <v>1088</v>
      </c>
      <c r="C1403" s="170" t="s">
        <v>15909</v>
      </c>
      <c r="D1403" s="213"/>
      <c r="E1403" s="166" t="s">
        <v>1063</v>
      </c>
      <c r="F1403" s="166" t="s">
        <v>15908</v>
      </c>
      <c r="G1403" s="166" t="s">
        <v>12764</v>
      </c>
      <c r="H1403" s="167">
        <v>0</v>
      </c>
      <c r="I1403" s="168" t="s">
        <v>14557</v>
      </c>
      <c r="J1403" s="168" t="s">
        <v>12398</v>
      </c>
      <c r="K1403" s="207"/>
      <c r="L1403" s="207"/>
      <c r="M1403" s="207"/>
      <c r="N1403" s="207"/>
      <c r="O1403" s="207"/>
      <c r="P1403" s="169"/>
      <c r="Q1403" s="208"/>
      <c r="R1403" s="166" t="s">
        <v>15909</v>
      </c>
      <c r="S1403" s="165" t="s">
        <v>12107</v>
      </c>
      <c r="T1403" s="165" t="s">
        <v>5882</v>
      </c>
      <c r="U1403" s="185"/>
      <c r="V1403" s="209">
        <v>509</v>
      </c>
      <c r="X1403" s="210">
        <v>0</v>
      </c>
      <c r="AB1403" s="211" t="s">
        <v>16044</v>
      </c>
    </row>
    <row r="1404" spans="1:28" s="210" customFormat="1" ht="40.5">
      <c r="A1404" s="165" t="s">
        <v>14529</v>
      </c>
      <c r="B1404" s="166" t="s">
        <v>1088</v>
      </c>
      <c r="C1404" s="170" t="s">
        <v>14528</v>
      </c>
      <c r="D1404" s="213"/>
      <c r="E1404" s="166" t="s">
        <v>1060</v>
      </c>
      <c r="F1404" s="166" t="s">
        <v>14529</v>
      </c>
      <c r="G1404" s="166" t="s">
        <v>12764</v>
      </c>
      <c r="H1404" s="167">
        <v>0</v>
      </c>
      <c r="I1404" s="168" t="s">
        <v>3527</v>
      </c>
      <c r="J1404" s="168" t="s">
        <v>3527</v>
      </c>
      <c r="K1404" s="207"/>
      <c r="L1404" s="207"/>
      <c r="M1404" s="207"/>
      <c r="N1404" s="207"/>
      <c r="O1404" s="207"/>
      <c r="P1404" s="169"/>
      <c r="Q1404" s="208"/>
      <c r="R1404" s="166" t="s">
        <v>14528</v>
      </c>
      <c r="S1404" s="165" t="s">
        <v>12074</v>
      </c>
      <c r="T1404" s="165" t="s">
        <v>4532</v>
      </c>
      <c r="U1404" s="185"/>
      <c r="V1404" s="209">
        <v>422</v>
      </c>
      <c r="X1404" s="210">
        <v>0</v>
      </c>
      <c r="AB1404" s="211" t="s">
        <v>16014</v>
      </c>
    </row>
    <row r="1405" spans="1:28" s="210" customFormat="1" ht="81">
      <c r="A1405" s="165" t="s">
        <v>754</v>
      </c>
      <c r="B1405" s="166" t="s">
        <v>1088</v>
      </c>
      <c r="C1405" s="170" t="s">
        <v>2422</v>
      </c>
      <c r="D1405" s="213"/>
      <c r="E1405" s="166" t="s">
        <v>1054</v>
      </c>
      <c r="F1405" s="166" t="s">
        <v>754</v>
      </c>
      <c r="G1405" s="166" t="s">
        <v>12764</v>
      </c>
      <c r="H1405" s="167">
        <v>0</v>
      </c>
      <c r="I1405" s="168" t="s">
        <v>1685</v>
      </c>
      <c r="J1405" s="168" t="s">
        <v>1689</v>
      </c>
      <c r="K1405" s="207"/>
      <c r="L1405" s="207"/>
      <c r="M1405" s="207"/>
      <c r="N1405" s="207"/>
      <c r="O1405" s="207"/>
      <c r="P1405" s="169"/>
      <c r="Q1405" s="208"/>
      <c r="R1405" s="166" t="s">
        <v>2422</v>
      </c>
      <c r="S1405" s="165" t="s">
        <v>12037</v>
      </c>
      <c r="T1405" s="165" t="s">
        <v>3337</v>
      </c>
      <c r="U1405" s="185"/>
      <c r="V1405" s="209">
        <v>556</v>
      </c>
      <c r="X1405" s="210">
        <v>0</v>
      </c>
      <c r="AB1405" s="211" t="s">
        <v>15992</v>
      </c>
    </row>
    <row r="1406" spans="1:28" s="210" customFormat="1" ht="54">
      <c r="A1406" s="165" t="s">
        <v>15905</v>
      </c>
      <c r="B1406" s="166" t="s">
        <v>1088</v>
      </c>
      <c r="C1406" s="170" t="s">
        <v>15906</v>
      </c>
      <c r="D1406" s="213"/>
      <c r="E1406" s="166" t="s">
        <v>1063</v>
      </c>
      <c r="F1406" s="166" t="s">
        <v>15905</v>
      </c>
      <c r="G1406" s="166" t="s">
        <v>12764</v>
      </c>
      <c r="H1406" s="167">
        <v>0</v>
      </c>
      <c r="I1406" s="168" t="s">
        <v>15907</v>
      </c>
      <c r="J1406" s="168" t="s">
        <v>12398</v>
      </c>
      <c r="K1406" s="207"/>
      <c r="L1406" s="207"/>
      <c r="M1406" s="207"/>
      <c r="N1406" s="207"/>
      <c r="O1406" s="207"/>
      <c r="P1406" s="169"/>
      <c r="Q1406" s="208"/>
      <c r="R1406" s="166" t="s">
        <v>15906</v>
      </c>
      <c r="S1406" s="165" t="s">
        <v>12107</v>
      </c>
      <c r="T1406" s="165" t="s">
        <v>5882</v>
      </c>
      <c r="U1406" s="185"/>
      <c r="V1406" s="209">
        <v>516</v>
      </c>
      <c r="X1406" s="210">
        <v>0</v>
      </c>
      <c r="AB1406" s="211" t="s">
        <v>15983</v>
      </c>
    </row>
    <row r="1407" spans="1:28" s="210" customFormat="1" ht="40.5">
      <c r="A1407" s="165" t="s">
        <v>736</v>
      </c>
      <c r="B1407" s="166" t="s">
        <v>1088</v>
      </c>
      <c r="C1407" s="170" t="s">
        <v>803</v>
      </c>
      <c r="D1407" s="213"/>
      <c r="E1407" s="166" t="s">
        <v>2321</v>
      </c>
      <c r="F1407" s="166" t="s">
        <v>736</v>
      </c>
      <c r="G1407" s="166" t="s">
        <v>12764</v>
      </c>
      <c r="H1407" s="167">
        <v>0</v>
      </c>
      <c r="I1407" s="168" t="s">
        <v>1688</v>
      </c>
      <c r="J1407" s="168" t="s">
        <v>1688</v>
      </c>
      <c r="K1407" s="207"/>
      <c r="L1407" s="207"/>
      <c r="M1407" s="207"/>
      <c r="N1407" s="207"/>
      <c r="O1407" s="207"/>
      <c r="P1407" s="169"/>
      <c r="Q1407" s="208"/>
      <c r="R1407" s="166" t="s">
        <v>803</v>
      </c>
      <c r="S1407" s="165" t="s">
        <v>12035</v>
      </c>
      <c r="T1407" s="165" t="s">
        <v>3289</v>
      </c>
      <c r="U1407" s="185"/>
      <c r="V1407" s="209">
        <v>433</v>
      </c>
      <c r="X1407" s="210">
        <v>0</v>
      </c>
      <c r="AB1407" s="211" t="s">
        <v>15969</v>
      </c>
    </row>
    <row r="1408" spans="1:28" s="210" customFormat="1" ht="54">
      <c r="A1408" s="165" t="s">
        <v>749</v>
      </c>
      <c r="B1408" s="166" t="s">
        <v>1088</v>
      </c>
      <c r="C1408" s="170" t="s">
        <v>607</v>
      </c>
      <c r="D1408" s="213"/>
      <c r="E1408" s="166" t="s">
        <v>1063</v>
      </c>
      <c r="F1408" s="166" t="s">
        <v>749</v>
      </c>
      <c r="G1408" s="166" t="s">
        <v>12764</v>
      </c>
      <c r="H1408" s="167">
        <v>0</v>
      </c>
      <c r="I1408" s="168" t="s">
        <v>1686</v>
      </c>
      <c r="J1408" s="168" t="s">
        <v>12398</v>
      </c>
      <c r="K1408" s="207"/>
      <c r="L1408" s="207"/>
      <c r="M1408" s="207"/>
      <c r="N1408" s="207"/>
      <c r="O1408" s="207"/>
      <c r="P1408" s="169"/>
      <c r="Q1408" s="208"/>
      <c r="R1408" s="166" t="s">
        <v>607</v>
      </c>
      <c r="S1408" s="165" t="s">
        <v>12107</v>
      </c>
      <c r="T1408" s="165" t="s">
        <v>5882</v>
      </c>
      <c r="U1408" s="185"/>
      <c r="V1408" s="209">
        <v>518</v>
      </c>
      <c r="X1408" s="210">
        <v>0</v>
      </c>
      <c r="AB1408" s="211" t="s">
        <v>15980</v>
      </c>
    </row>
    <row r="1409" spans="1:28" s="210" customFormat="1" ht="67.5">
      <c r="A1409" s="165" t="s">
        <v>1356</v>
      </c>
      <c r="B1409" s="166" t="s">
        <v>1088</v>
      </c>
      <c r="C1409" s="170" t="s">
        <v>1355</v>
      </c>
      <c r="D1409" s="213"/>
      <c r="E1409" s="166" t="s">
        <v>1063</v>
      </c>
      <c r="F1409" s="166" t="s">
        <v>1356</v>
      </c>
      <c r="G1409" s="166" t="s">
        <v>12764</v>
      </c>
      <c r="H1409" s="167">
        <v>0</v>
      </c>
      <c r="I1409" s="168" t="s">
        <v>1686</v>
      </c>
      <c r="J1409" s="168" t="s">
        <v>12398</v>
      </c>
      <c r="K1409" s="207"/>
      <c r="L1409" s="207"/>
      <c r="M1409" s="207"/>
      <c r="N1409" s="207"/>
      <c r="O1409" s="207"/>
      <c r="P1409" s="169"/>
      <c r="Q1409" s="208"/>
      <c r="R1409" s="166" t="s">
        <v>1355</v>
      </c>
      <c r="S1409" s="165" t="s">
        <v>12107</v>
      </c>
      <c r="T1409" s="165" t="s">
        <v>5882</v>
      </c>
      <c r="U1409" s="185"/>
      <c r="V1409" s="209">
        <v>505</v>
      </c>
      <c r="X1409" s="210">
        <v>0</v>
      </c>
      <c r="AB1409" s="211" t="s">
        <v>15975</v>
      </c>
    </row>
    <row r="1410" spans="1:28" s="210" customFormat="1" ht="94.5">
      <c r="A1410" s="165" t="s">
        <v>2419</v>
      </c>
      <c r="B1410" s="166" t="s">
        <v>1088</v>
      </c>
      <c r="C1410" s="170" t="s">
        <v>2418</v>
      </c>
      <c r="D1410" s="213"/>
      <c r="E1410" s="166" t="s">
        <v>1058</v>
      </c>
      <c r="F1410" s="166" t="s">
        <v>2419</v>
      </c>
      <c r="G1410" s="166" t="s">
        <v>12764</v>
      </c>
      <c r="H1410" s="167">
        <v>0</v>
      </c>
      <c r="I1410" s="168" t="s">
        <v>1737</v>
      </c>
      <c r="J1410" s="168" t="s">
        <v>13122</v>
      </c>
      <c r="K1410" s="207"/>
      <c r="L1410" s="207"/>
      <c r="M1410" s="207"/>
      <c r="N1410" s="207"/>
      <c r="O1410" s="207"/>
      <c r="P1410" s="169"/>
      <c r="Q1410" s="208"/>
      <c r="R1410" s="166" t="s">
        <v>2418</v>
      </c>
      <c r="S1410" s="165" t="s">
        <v>12054</v>
      </c>
      <c r="T1410" s="165" t="s">
        <v>13023</v>
      </c>
      <c r="U1410" s="185"/>
      <c r="V1410" s="209">
        <v>455</v>
      </c>
      <c r="X1410" s="210">
        <v>0</v>
      </c>
      <c r="AB1410" s="211" t="s">
        <v>15997</v>
      </c>
    </row>
    <row r="1411" spans="1:28" s="210" customFormat="1" ht="67.5">
      <c r="A1411" s="165" t="s">
        <v>1705</v>
      </c>
      <c r="B1411" s="166" t="s">
        <v>1088</v>
      </c>
      <c r="C1411" s="170" t="s">
        <v>12706</v>
      </c>
      <c r="D1411" s="213"/>
      <c r="E1411" s="166" t="s">
        <v>1058</v>
      </c>
      <c r="F1411" s="166" t="s">
        <v>1705</v>
      </c>
      <c r="G1411" s="166" t="s">
        <v>12764</v>
      </c>
      <c r="H1411" s="167">
        <v>0</v>
      </c>
      <c r="I1411" s="168" t="s">
        <v>1692</v>
      </c>
      <c r="J1411" s="168" t="s">
        <v>13117</v>
      </c>
      <c r="K1411" s="207"/>
      <c r="L1411" s="207"/>
      <c r="M1411" s="207"/>
      <c r="N1411" s="207"/>
      <c r="O1411" s="207"/>
      <c r="P1411" s="169"/>
      <c r="Q1411" s="208"/>
      <c r="R1411" s="166" t="s">
        <v>12706</v>
      </c>
      <c r="S1411" s="165" t="s">
        <v>12054</v>
      </c>
      <c r="T1411" s="165" t="s">
        <v>13018</v>
      </c>
      <c r="U1411" s="185"/>
      <c r="V1411" s="209">
        <v>464</v>
      </c>
      <c r="X1411" s="210">
        <v>0</v>
      </c>
      <c r="AB1411" s="211" t="s">
        <v>15998</v>
      </c>
    </row>
    <row r="1412" spans="1:28" s="210" customFormat="1" ht="94.5">
      <c r="A1412" s="165" t="s">
        <v>755</v>
      </c>
      <c r="B1412" s="166" t="s">
        <v>1088</v>
      </c>
      <c r="C1412" s="170" t="s">
        <v>2073</v>
      </c>
      <c r="D1412" s="213"/>
      <c r="E1412" s="166" t="s">
        <v>1058</v>
      </c>
      <c r="F1412" s="166" t="s">
        <v>755</v>
      </c>
      <c r="G1412" s="166" t="s">
        <v>12764</v>
      </c>
      <c r="H1412" s="167">
        <v>0</v>
      </c>
      <c r="I1412" s="168" t="s">
        <v>2336</v>
      </c>
      <c r="J1412" s="168" t="s">
        <v>13126</v>
      </c>
      <c r="K1412" s="207"/>
      <c r="L1412" s="207"/>
      <c r="M1412" s="207"/>
      <c r="N1412" s="207"/>
      <c r="O1412" s="207"/>
      <c r="P1412" s="169"/>
      <c r="Q1412" s="208"/>
      <c r="R1412" s="166" t="s">
        <v>2073</v>
      </c>
      <c r="S1412" s="165" t="s">
        <v>12054</v>
      </c>
      <c r="T1412" s="165" t="s">
        <v>13027</v>
      </c>
      <c r="U1412" s="185"/>
      <c r="V1412" s="209">
        <v>565</v>
      </c>
      <c r="X1412" s="210">
        <v>0</v>
      </c>
      <c r="AB1412" s="211" t="s">
        <v>15978</v>
      </c>
    </row>
    <row r="1413" spans="1:28" s="210" customFormat="1" ht="54">
      <c r="A1413" s="165" t="s">
        <v>15922</v>
      </c>
      <c r="B1413" s="166" t="s">
        <v>1088</v>
      </c>
      <c r="C1413" s="170" t="s">
        <v>15923</v>
      </c>
      <c r="D1413" s="213"/>
      <c r="E1413" s="166" t="s">
        <v>1063</v>
      </c>
      <c r="F1413" s="166" t="s">
        <v>15922</v>
      </c>
      <c r="G1413" s="166" t="s">
        <v>12764</v>
      </c>
      <c r="H1413" s="167">
        <v>0</v>
      </c>
      <c r="I1413" s="168" t="s">
        <v>14554</v>
      </c>
      <c r="J1413" s="168" t="s">
        <v>12398</v>
      </c>
      <c r="K1413" s="207"/>
      <c r="L1413" s="207"/>
      <c r="M1413" s="207"/>
      <c r="N1413" s="207"/>
      <c r="O1413" s="207"/>
      <c r="P1413" s="169"/>
      <c r="Q1413" s="208"/>
      <c r="R1413" s="166" t="s">
        <v>15923</v>
      </c>
      <c r="S1413" s="165" t="s">
        <v>12107</v>
      </c>
      <c r="T1413" s="165" t="s">
        <v>5882</v>
      </c>
      <c r="U1413" s="185"/>
      <c r="V1413" s="209">
        <v>528</v>
      </c>
      <c r="X1413" s="210">
        <v>0</v>
      </c>
      <c r="AB1413" s="211" t="s">
        <v>16031</v>
      </c>
    </row>
    <row r="1414" spans="1:28" s="210" customFormat="1" ht="40.5">
      <c r="A1414" s="165" t="s">
        <v>13348</v>
      </c>
      <c r="B1414" s="166" t="s">
        <v>1088</v>
      </c>
      <c r="C1414" s="170" t="s">
        <v>13334</v>
      </c>
      <c r="D1414" s="213"/>
      <c r="E1414" s="166" t="s">
        <v>12638</v>
      </c>
      <c r="F1414" s="166" t="s">
        <v>13348</v>
      </c>
      <c r="G1414" s="166" t="s">
        <v>12764</v>
      </c>
      <c r="H1414" s="167">
        <v>0</v>
      </c>
      <c r="I1414" s="168" t="s">
        <v>13359</v>
      </c>
      <c r="J1414" s="168" t="s">
        <v>9642</v>
      </c>
      <c r="K1414" s="207"/>
      <c r="L1414" s="207"/>
      <c r="M1414" s="207"/>
      <c r="N1414" s="207"/>
      <c r="O1414" s="207"/>
      <c r="P1414" s="169"/>
      <c r="Q1414" s="208"/>
      <c r="R1414" s="166" t="s">
        <v>13334</v>
      </c>
      <c r="S1414" s="165" t="s">
        <v>12197</v>
      </c>
      <c r="T1414" s="165" t="s">
        <v>9639</v>
      </c>
      <c r="U1414" s="185"/>
      <c r="V1414" s="209">
        <v>471</v>
      </c>
      <c r="X1414" s="210">
        <v>0</v>
      </c>
      <c r="AB1414" s="211" t="s">
        <v>16021</v>
      </c>
    </row>
    <row r="1415" spans="1:28" s="210" customFormat="1" ht="108">
      <c r="A1415" s="165" t="s">
        <v>2175</v>
      </c>
      <c r="B1415" s="166" t="s">
        <v>1088</v>
      </c>
      <c r="C1415" s="170" t="s">
        <v>2228</v>
      </c>
      <c r="D1415" s="213"/>
      <c r="E1415" s="166" t="s">
        <v>1058</v>
      </c>
      <c r="F1415" s="166" t="s">
        <v>2175</v>
      </c>
      <c r="G1415" s="166" t="s">
        <v>12764</v>
      </c>
      <c r="H1415" s="167">
        <v>0</v>
      </c>
      <c r="I1415" s="168" t="s">
        <v>1693</v>
      </c>
      <c r="J1415" s="168" t="s">
        <v>13121</v>
      </c>
      <c r="K1415" s="207"/>
      <c r="L1415" s="207"/>
      <c r="M1415" s="207"/>
      <c r="N1415" s="207"/>
      <c r="O1415" s="207"/>
      <c r="P1415" s="169"/>
      <c r="Q1415" s="208"/>
      <c r="R1415" s="166" t="s">
        <v>2228</v>
      </c>
      <c r="S1415" s="165" t="s">
        <v>12054</v>
      </c>
      <c r="T1415" s="165" t="s">
        <v>13022</v>
      </c>
      <c r="U1415" s="185"/>
      <c r="V1415" s="209">
        <v>411</v>
      </c>
      <c r="X1415" s="210">
        <v>0</v>
      </c>
      <c r="AB1415" s="211" t="s">
        <v>16022</v>
      </c>
    </row>
    <row r="1416" spans="1:28" s="210" customFormat="1" ht="67.5">
      <c r="A1416" s="165" t="s">
        <v>15920</v>
      </c>
      <c r="B1416" s="166" t="s">
        <v>1088</v>
      </c>
      <c r="C1416" s="170" t="s">
        <v>15921</v>
      </c>
      <c r="D1416" s="213"/>
      <c r="E1416" s="166" t="s">
        <v>1063</v>
      </c>
      <c r="F1416" s="166" t="s">
        <v>15920</v>
      </c>
      <c r="G1416" s="166" t="s">
        <v>12764</v>
      </c>
      <c r="H1416" s="167">
        <v>0</v>
      </c>
      <c r="I1416" s="168" t="s">
        <v>14554</v>
      </c>
      <c r="J1416" s="168" t="s">
        <v>12398</v>
      </c>
      <c r="K1416" s="207"/>
      <c r="L1416" s="207"/>
      <c r="M1416" s="207"/>
      <c r="N1416" s="207"/>
      <c r="O1416" s="207"/>
      <c r="P1416" s="169"/>
      <c r="Q1416" s="208"/>
      <c r="R1416" s="166" t="s">
        <v>15921</v>
      </c>
      <c r="S1416" s="165" t="s">
        <v>12107</v>
      </c>
      <c r="T1416" s="165" t="s">
        <v>5882</v>
      </c>
      <c r="U1416" s="185"/>
      <c r="V1416" s="209">
        <v>527</v>
      </c>
      <c r="X1416" s="210">
        <v>0</v>
      </c>
      <c r="AB1416" s="211" t="s">
        <v>16030</v>
      </c>
    </row>
    <row r="1417" spans="1:28" s="210" customFormat="1" ht="67.5">
      <c r="A1417" s="165" t="s">
        <v>15903</v>
      </c>
      <c r="B1417" s="166" t="s">
        <v>1088</v>
      </c>
      <c r="C1417" s="170" t="s">
        <v>15904</v>
      </c>
      <c r="D1417" s="213"/>
      <c r="E1417" s="166" t="s">
        <v>1063</v>
      </c>
      <c r="F1417" s="166" t="s">
        <v>15903</v>
      </c>
      <c r="G1417" s="166" t="s">
        <v>12764</v>
      </c>
      <c r="H1417" s="167">
        <v>0</v>
      </c>
      <c r="I1417" s="168" t="s">
        <v>15898</v>
      </c>
      <c r="J1417" s="168" t="s">
        <v>12398</v>
      </c>
      <c r="K1417" s="207"/>
      <c r="L1417" s="207"/>
      <c r="M1417" s="207"/>
      <c r="N1417" s="207"/>
      <c r="O1417" s="207"/>
      <c r="P1417" s="169"/>
      <c r="Q1417" s="208"/>
      <c r="R1417" s="166" t="s">
        <v>15904</v>
      </c>
      <c r="S1417" s="165" t="s">
        <v>12107</v>
      </c>
      <c r="T1417" s="165" t="s">
        <v>5882</v>
      </c>
      <c r="U1417" s="185"/>
      <c r="V1417" s="209">
        <v>529</v>
      </c>
      <c r="X1417" s="210">
        <v>0</v>
      </c>
      <c r="AB1417" s="211" t="s">
        <v>16043</v>
      </c>
    </row>
    <row r="1418" spans="1:28" s="210" customFormat="1" ht="67.5">
      <c r="A1418" s="165" t="s">
        <v>14873</v>
      </c>
      <c r="B1418" s="166" t="s">
        <v>1088</v>
      </c>
      <c r="C1418" s="170" t="s">
        <v>14872</v>
      </c>
      <c r="D1418" s="213"/>
      <c r="E1418" s="166" t="s">
        <v>1063</v>
      </c>
      <c r="F1418" s="166" t="s">
        <v>14873</v>
      </c>
      <c r="G1418" s="166" t="s">
        <v>12764</v>
      </c>
      <c r="H1418" s="167">
        <v>0</v>
      </c>
      <c r="I1418" s="168" t="s">
        <v>1686</v>
      </c>
      <c r="J1418" s="168" t="s">
        <v>12398</v>
      </c>
      <c r="K1418" s="207"/>
      <c r="L1418" s="207"/>
      <c r="M1418" s="207"/>
      <c r="N1418" s="207"/>
      <c r="O1418" s="207"/>
      <c r="P1418" s="169"/>
      <c r="Q1418" s="208"/>
      <c r="R1418" s="166" t="s">
        <v>14872</v>
      </c>
      <c r="S1418" s="165" t="s">
        <v>12107</v>
      </c>
      <c r="T1418" s="165" t="s">
        <v>5882</v>
      </c>
      <c r="U1418" s="185"/>
      <c r="V1418" s="209">
        <v>523</v>
      </c>
      <c r="X1418" s="210">
        <v>0</v>
      </c>
      <c r="AB1418" s="211" t="s">
        <v>16007</v>
      </c>
    </row>
    <row r="1419" spans="1:28" s="210" customFormat="1" ht="67.5">
      <c r="A1419" s="165" t="s">
        <v>15455</v>
      </c>
      <c r="B1419" s="166" t="s">
        <v>1088</v>
      </c>
      <c r="C1419" s="170" t="s">
        <v>15454</v>
      </c>
      <c r="D1419" s="213"/>
      <c r="E1419" s="166" t="s">
        <v>1063</v>
      </c>
      <c r="F1419" s="166" t="s">
        <v>15455</v>
      </c>
      <c r="G1419" s="166" t="s">
        <v>12764</v>
      </c>
      <c r="H1419" s="167">
        <v>0</v>
      </c>
      <c r="I1419" s="168" t="s">
        <v>15456</v>
      </c>
      <c r="J1419" s="168" t="s">
        <v>12398</v>
      </c>
      <c r="K1419" s="207"/>
      <c r="L1419" s="207"/>
      <c r="M1419" s="207"/>
      <c r="N1419" s="207"/>
      <c r="O1419" s="207"/>
      <c r="P1419" s="169"/>
      <c r="Q1419" s="208"/>
      <c r="R1419" s="166" t="s">
        <v>15454</v>
      </c>
      <c r="S1419" s="165" t="s">
        <v>12107</v>
      </c>
      <c r="T1419" s="165" t="s">
        <v>5882</v>
      </c>
      <c r="U1419" s="185"/>
      <c r="V1419" s="209">
        <v>503</v>
      </c>
      <c r="X1419" s="210">
        <v>0</v>
      </c>
      <c r="AB1419" s="211" t="s">
        <v>16023</v>
      </c>
    </row>
    <row r="1420" spans="1:28" s="210" customFormat="1" ht="54">
      <c r="A1420" s="165" t="s">
        <v>15927</v>
      </c>
      <c r="B1420" s="166" t="s">
        <v>1088</v>
      </c>
      <c r="C1420" s="170" t="s">
        <v>15928</v>
      </c>
      <c r="D1420" s="213"/>
      <c r="E1420" s="166" t="s">
        <v>1063</v>
      </c>
      <c r="F1420" s="166" t="s">
        <v>15927</v>
      </c>
      <c r="G1420" s="166" t="s">
        <v>12764</v>
      </c>
      <c r="H1420" s="167">
        <v>0</v>
      </c>
      <c r="I1420" s="168" t="s">
        <v>14554</v>
      </c>
      <c r="J1420" s="168" t="s">
        <v>12398</v>
      </c>
      <c r="K1420" s="207"/>
      <c r="L1420" s="207"/>
      <c r="M1420" s="207"/>
      <c r="N1420" s="207"/>
      <c r="O1420" s="207"/>
      <c r="P1420" s="169"/>
      <c r="Q1420" s="208"/>
      <c r="R1420" s="166" t="s">
        <v>15928</v>
      </c>
      <c r="S1420" s="165" t="s">
        <v>12107</v>
      </c>
      <c r="T1420" s="165" t="s">
        <v>5882</v>
      </c>
      <c r="U1420" s="185"/>
      <c r="V1420" s="209">
        <v>534</v>
      </c>
      <c r="X1420" s="210">
        <v>0</v>
      </c>
      <c r="AB1420" s="211" t="s">
        <v>16033</v>
      </c>
    </row>
    <row r="1421" spans="1:28" s="210" customFormat="1" ht="54">
      <c r="A1421" s="165" t="s">
        <v>15253</v>
      </c>
      <c r="B1421" s="166" t="s">
        <v>1088</v>
      </c>
      <c r="C1421" s="170" t="s">
        <v>15252</v>
      </c>
      <c r="D1421" s="213"/>
      <c r="E1421" s="166" t="s">
        <v>1063</v>
      </c>
      <c r="F1421" s="166" t="s">
        <v>15253</v>
      </c>
      <c r="G1421" s="166" t="s">
        <v>12764</v>
      </c>
      <c r="H1421" s="167">
        <v>0</v>
      </c>
      <c r="I1421" s="168" t="s">
        <v>14554</v>
      </c>
      <c r="J1421" s="168" t="s">
        <v>12398</v>
      </c>
      <c r="K1421" s="207"/>
      <c r="L1421" s="207"/>
      <c r="M1421" s="207"/>
      <c r="N1421" s="207"/>
      <c r="O1421" s="207"/>
      <c r="P1421" s="169"/>
      <c r="Q1421" s="208"/>
      <c r="R1421" s="166" t="s">
        <v>15252</v>
      </c>
      <c r="S1421" s="165" t="s">
        <v>12107</v>
      </c>
      <c r="T1421" s="165" t="s">
        <v>5882</v>
      </c>
      <c r="U1421" s="185"/>
      <c r="V1421" s="209">
        <v>522</v>
      </c>
      <c r="X1421" s="210">
        <v>0</v>
      </c>
      <c r="AB1421" s="211" t="s">
        <v>15981</v>
      </c>
    </row>
    <row r="1422" spans="1:28" s="210" customFormat="1" ht="67.5">
      <c r="A1422" s="165" t="s">
        <v>15458</v>
      </c>
      <c r="B1422" s="166" t="s">
        <v>1088</v>
      </c>
      <c r="C1422" s="170" t="s">
        <v>15457</v>
      </c>
      <c r="D1422" s="213"/>
      <c r="E1422" s="166" t="s">
        <v>1063</v>
      </c>
      <c r="F1422" s="166" t="s">
        <v>15458</v>
      </c>
      <c r="G1422" s="166" t="s">
        <v>12764</v>
      </c>
      <c r="H1422" s="167">
        <v>0</v>
      </c>
      <c r="I1422" s="168" t="s">
        <v>1686</v>
      </c>
      <c r="J1422" s="168" t="s">
        <v>12398</v>
      </c>
      <c r="K1422" s="207"/>
      <c r="L1422" s="207"/>
      <c r="M1422" s="207"/>
      <c r="N1422" s="207"/>
      <c r="O1422" s="207"/>
      <c r="P1422" s="169"/>
      <c r="Q1422" s="208"/>
      <c r="R1422" s="166" t="s">
        <v>15457</v>
      </c>
      <c r="S1422" s="165" t="s">
        <v>12107</v>
      </c>
      <c r="T1422" s="165" t="s">
        <v>5882</v>
      </c>
      <c r="U1422" s="185"/>
      <c r="V1422" s="209">
        <v>504</v>
      </c>
      <c r="X1422" s="210">
        <v>0</v>
      </c>
      <c r="AB1422" s="211" t="s">
        <v>16001</v>
      </c>
    </row>
    <row r="1423" spans="1:28" s="210" customFormat="1" ht="27">
      <c r="A1423" s="165" t="s">
        <v>752</v>
      </c>
      <c r="B1423" s="166" t="s">
        <v>1088</v>
      </c>
      <c r="C1423" s="170" t="s">
        <v>751</v>
      </c>
      <c r="D1423" s="213"/>
      <c r="E1423" s="166" t="s">
        <v>2322</v>
      </c>
      <c r="F1423" s="166" t="s">
        <v>752</v>
      </c>
      <c r="G1423" s="166" t="s">
        <v>12764</v>
      </c>
      <c r="H1423" s="167">
        <v>0</v>
      </c>
      <c r="I1423" s="168" t="s">
        <v>13312</v>
      </c>
      <c r="J1423" s="168" t="s">
        <v>1630</v>
      </c>
      <c r="K1423" s="207"/>
      <c r="L1423" s="207"/>
      <c r="M1423" s="207"/>
      <c r="N1423" s="207"/>
      <c r="O1423" s="207"/>
      <c r="P1423" s="169"/>
      <c r="Q1423" s="208"/>
      <c r="R1423" s="166" t="s">
        <v>751</v>
      </c>
      <c r="S1423" s="165" t="s">
        <v>12233</v>
      </c>
      <c r="T1423" s="165" t="s">
        <v>11072</v>
      </c>
      <c r="U1423" s="185"/>
      <c r="V1423" s="209">
        <v>541</v>
      </c>
      <c r="X1423" s="210">
        <v>0</v>
      </c>
      <c r="AB1423" s="211" t="s">
        <v>16002</v>
      </c>
    </row>
    <row r="1424" spans="1:28" s="210" customFormat="1" ht="67.5">
      <c r="A1424" s="165" t="s">
        <v>13349</v>
      </c>
      <c r="B1424" s="166" t="s">
        <v>1088</v>
      </c>
      <c r="C1424" s="170" t="s">
        <v>13335</v>
      </c>
      <c r="D1424" s="213"/>
      <c r="E1424" s="166" t="s">
        <v>1063</v>
      </c>
      <c r="F1424" s="166" t="s">
        <v>13349</v>
      </c>
      <c r="G1424" s="166" t="s">
        <v>12764</v>
      </c>
      <c r="H1424" s="167">
        <v>0</v>
      </c>
      <c r="I1424" s="168" t="s">
        <v>14557</v>
      </c>
      <c r="J1424" s="168" t="s">
        <v>12398</v>
      </c>
      <c r="K1424" s="207"/>
      <c r="L1424" s="207"/>
      <c r="M1424" s="207"/>
      <c r="N1424" s="207"/>
      <c r="O1424" s="207"/>
      <c r="P1424" s="169"/>
      <c r="Q1424" s="208"/>
      <c r="R1424" s="166" t="s">
        <v>13335</v>
      </c>
      <c r="S1424" s="165" t="s">
        <v>12107</v>
      </c>
      <c r="T1424" s="165" t="s">
        <v>5882</v>
      </c>
      <c r="U1424" s="185"/>
      <c r="V1424" s="209">
        <v>519</v>
      </c>
      <c r="X1424" s="210">
        <v>0</v>
      </c>
      <c r="AB1424" s="211" t="s">
        <v>16010</v>
      </c>
    </row>
    <row r="1425" spans="1:28" s="210" customFormat="1" ht="67.5">
      <c r="A1425" s="165" t="s">
        <v>15893</v>
      </c>
      <c r="B1425" s="166" t="s">
        <v>1088</v>
      </c>
      <c r="C1425" s="170" t="s">
        <v>15894</v>
      </c>
      <c r="D1425" s="213"/>
      <c r="E1425" s="166" t="s">
        <v>1063</v>
      </c>
      <c r="F1425" s="166" t="s">
        <v>15893</v>
      </c>
      <c r="G1425" s="166" t="s">
        <v>12764</v>
      </c>
      <c r="H1425" s="167">
        <v>0</v>
      </c>
      <c r="I1425" s="168" t="s">
        <v>15895</v>
      </c>
      <c r="J1425" s="168" t="s">
        <v>12398</v>
      </c>
      <c r="K1425" s="207"/>
      <c r="L1425" s="207"/>
      <c r="M1425" s="207"/>
      <c r="N1425" s="207"/>
      <c r="O1425" s="207"/>
      <c r="P1425" s="169"/>
      <c r="Q1425" s="208"/>
      <c r="R1425" s="166" t="s">
        <v>15894</v>
      </c>
      <c r="S1425" s="165" t="s">
        <v>12107</v>
      </c>
      <c r="T1425" s="165" t="s">
        <v>5882</v>
      </c>
      <c r="U1425" s="185"/>
      <c r="V1425" s="209">
        <v>507</v>
      </c>
      <c r="X1425" s="210">
        <v>0</v>
      </c>
      <c r="AB1425" s="211" t="s">
        <v>16028</v>
      </c>
    </row>
    <row r="1426" spans="1:28" s="210" customFormat="1" ht="54">
      <c r="A1426" s="165" t="s">
        <v>15910</v>
      </c>
      <c r="B1426" s="166" t="s">
        <v>1088</v>
      </c>
      <c r="C1426" s="170" t="s">
        <v>15911</v>
      </c>
      <c r="D1426" s="213"/>
      <c r="E1426" s="166" t="s">
        <v>1063</v>
      </c>
      <c r="F1426" s="166" t="s">
        <v>15910</v>
      </c>
      <c r="G1426" s="166" t="s">
        <v>12764</v>
      </c>
      <c r="H1426" s="167">
        <v>0</v>
      </c>
      <c r="I1426" s="168" t="s">
        <v>15912</v>
      </c>
      <c r="J1426" s="168" t="s">
        <v>12398</v>
      </c>
      <c r="K1426" s="207"/>
      <c r="L1426" s="207"/>
      <c r="M1426" s="207"/>
      <c r="N1426" s="207"/>
      <c r="O1426" s="207"/>
      <c r="P1426" s="169"/>
      <c r="Q1426" s="208"/>
      <c r="R1426" s="166" t="s">
        <v>15911</v>
      </c>
      <c r="S1426" s="165" t="s">
        <v>12107</v>
      </c>
      <c r="T1426" s="165" t="s">
        <v>5882</v>
      </c>
      <c r="U1426" s="185"/>
      <c r="V1426" s="209">
        <v>524</v>
      </c>
      <c r="X1426" s="210">
        <v>0</v>
      </c>
      <c r="AB1426" s="211" t="s">
        <v>16046</v>
      </c>
    </row>
    <row r="1427" spans="1:28" s="210" customFormat="1" ht="67.5">
      <c r="A1427" s="165" t="s">
        <v>15896</v>
      </c>
      <c r="B1427" s="166" t="s">
        <v>1088</v>
      </c>
      <c r="C1427" s="170" t="s">
        <v>15897</v>
      </c>
      <c r="D1427" s="213"/>
      <c r="E1427" s="166" t="s">
        <v>1063</v>
      </c>
      <c r="F1427" s="166" t="s">
        <v>15896</v>
      </c>
      <c r="G1427" s="166" t="s">
        <v>12764</v>
      </c>
      <c r="H1427" s="167">
        <v>0</v>
      </c>
      <c r="I1427" s="168" t="s">
        <v>15898</v>
      </c>
      <c r="J1427" s="168" t="s">
        <v>12398</v>
      </c>
      <c r="K1427" s="207"/>
      <c r="L1427" s="207"/>
      <c r="M1427" s="207"/>
      <c r="N1427" s="207"/>
      <c r="O1427" s="207"/>
      <c r="P1427" s="169"/>
      <c r="Q1427" s="208"/>
      <c r="R1427" s="166" t="s">
        <v>15897</v>
      </c>
      <c r="S1427" s="165" t="s">
        <v>12107</v>
      </c>
      <c r="T1427" s="165" t="s">
        <v>5882</v>
      </c>
      <c r="U1427" s="185"/>
      <c r="V1427" s="209">
        <v>511</v>
      </c>
      <c r="X1427" s="210">
        <v>0</v>
      </c>
      <c r="AB1427" s="211" t="s">
        <v>16424</v>
      </c>
    </row>
    <row r="1428" spans="1:28" s="210" customFormat="1" ht="40.5">
      <c r="A1428" s="165" t="s">
        <v>15899</v>
      </c>
      <c r="B1428" s="166" t="s">
        <v>1088</v>
      </c>
      <c r="C1428" s="170" t="s">
        <v>15900</v>
      </c>
      <c r="D1428" s="213"/>
      <c r="E1428" s="166" t="s">
        <v>1063</v>
      </c>
      <c r="F1428" s="166" t="s">
        <v>15899</v>
      </c>
      <c r="G1428" s="166" t="s">
        <v>12764</v>
      </c>
      <c r="H1428" s="167">
        <v>0</v>
      </c>
      <c r="I1428" s="168" t="s">
        <v>14554</v>
      </c>
      <c r="J1428" s="168" t="s">
        <v>12398</v>
      </c>
      <c r="K1428" s="207"/>
      <c r="L1428" s="207"/>
      <c r="M1428" s="207"/>
      <c r="N1428" s="207"/>
      <c r="O1428" s="207"/>
      <c r="P1428" s="169"/>
      <c r="Q1428" s="208"/>
      <c r="R1428" s="166" t="s">
        <v>15900</v>
      </c>
      <c r="S1428" s="165" t="s">
        <v>12107</v>
      </c>
      <c r="T1428" s="165" t="s">
        <v>5882</v>
      </c>
      <c r="U1428" s="185"/>
      <c r="V1428" s="209">
        <v>512</v>
      </c>
      <c r="X1428" s="210">
        <v>0</v>
      </c>
      <c r="AB1428" s="211" t="s">
        <v>16029</v>
      </c>
    </row>
    <row r="1429" spans="1:28" s="210" customFormat="1" ht="108">
      <c r="A1429" s="165" t="s">
        <v>14532</v>
      </c>
      <c r="B1429" s="166" t="s">
        <v>1088</v>
      </c>
      <c r="C1429" s="170" t="s">
        <v>14531</v>
      </c>
      <c r="D1429" s="213"/>
      <c r="E1429" s="166" t="s">
        <v>1054</v>
      </c>
      <c r="F1429" s="166" t="s">
        <v>14532</v>
      </c>
      <c r="G1429" s="166" t="s">
        <v>12764</v>
      </c>
      <c r="H1429" s="167">
        <v>0</v>
      </c>
      <c r="I1429" s="168" t="s">
        <v>14555</v>
      </c>
      <c r="J1429" s="168" t="s">
        <v>1610</v>
      </c>
      <c r="K1429" s="207"/>
      <c r="L1429" s="207"/>
      <c r="M1429" s="207"/>
      <c r="N1429" s="207"/>
      <c r="O1429" s="207"/>
      <c r="P1429" s="169"/>
      <c r="Q1429" s="208"/>
      <c r="R1429" s="166" t="s">
        <v>14531</v>
      </c>
      <c r="S1429" s="165" t="s">
        <v>12037</v>
      </c>
      <c r="T1429" s="165" t="s">
        <v>3340</v>
      </c>
      <c r="U1429" s="185"/>
      <c r="V1429" s="209">
        <v>441</v>
      </c>
      <c r="X1429" s="210">
        <v>0</v>
      </c>
      <c r="AB1429" s="211" t="s">
        <v>16019</v>
      </c>
    </row>
    <row r="1430" spans="1:28" s="210" customFormat="1" ht="67.5">
      <c r="A1430" s="165" t="s">
        <v>14904</v>
      </c>
      <c r="B1430" s="166" t="s">
        <v>1088</v>
      </c>
      <c r="C1430" s="170" t="s">
        <v>14903</v>
      </c>
      <c r="D1430" s="213"/>
      <c r="E1430" s="166" t="s">
        <v>12516</v>
      </c>
      <c r="F1430" s="166" t="s">
        <v>14904</v>
      </c>
      <c r="G1430" s="166" t="s">
        <v>12764</v>
      </c>
      <c r="H1430" s="167">
        <v>0</v>
      </c>
      <c r="I1430" s="168" t="s">
        <v>14909</v>
      </c>
      <c r="J1430" s="168" t="s">
        <v>12345</v>
      </c>
      <c r="K1430" s="207"/>
      <c r="L1430" s="207"/>
      <c r="M1430" s="207"/>
      <c r="N1430" s="207"/>
      <c r="O1430" s="207"/>
      <c r="P1430" s="169"/>
      <c r="Q1430" s="208"/>
      <c r="R1430" s="166" t="s">
        <v>14903</v>
      </c>
      <c r="S1430" s="165" t="s">
        <v>12046</v>
      </c>
      <c r="T1430" s="165" t="s">
        <v>12277</v>
      </c>
      <c r="U1430" s="185"/>
      <c r="V1430" s="209">
        <v>486</v>
      </c>
      <c r="X1430" s="210">
        <v>0</v>
      </c>
      <c r="AB1430" s="211" t="s">
        <v>16047</v>
      </c>
    </row>
    <row r="1431" spans="1:28" s="210" customFormat="1" ht="20">
      <c r="A1431" s="165" t="s">
        <v>1362</v>
      </c>
      <c r="B1431" s="166" t="s">
        <v>1088</v>
      </c>
      <c r="C1431" s="170" t="s">
        <v>866</v>
      </c>
      <c r="D1431" s="213"/>
      <c r="E1431" s="166" t="s">
        <v>1066</v>
      </c>
      <c r="F1431" s="166" t="s">
        <v>1362</v>
      </c>
      <c r="G1431" s="166" t="s">
        <v>12764</v>
      </c>
      <c r="H1431" s="167">
        <v>0</v>
      </c>
      <c r="I1431" s="168" t="s">
        <v>1526</v>
      </c>
      <c r="J1431" s="168" t="s">
        <v>1527</v>
      </c>
      <c r="K1431" s="207"/>
      <c r="L1431" s="207"/>
      <c r="M1431" s="207"/>
      <c r="N1431" s="207"/>
      <c r="O1431" s="207"/>
      <c r="P1431" s="169"/>
      <c r="Q1431" s="208"/>
      <c r="R1431" s="166" t="s">
        <v>866</v>
      </c>
      <c r="S1431" s="165" t="s">
        <v>12120</v>
      </c>
      <c r="T1431" s="165" t="s">
        <v>6503</v>
      </c>
      <c r="U1431" s="185"/>
      <c r="V1431" s="209">
        <v>429</v>
      </c>
      <c r="X1431" s="210">
        <v>0</v>
      </c>
      <c r="AB1431" s="211" t="s">
        <v>16024</v>
      </c>
    </row>
    <row r="1432" spans="1:28" s="210" customFormat="1" ht="94.5">
      <c r="A1432" s="165" t="s">
        <v>739</v>
      </c>
      <c r="B1432" s="166" t="s">
        <v>1088</v>
      </c>
      <c r="C1432" s="170" t="s">
        <v>2053</v>
      </c>
      <c r="D1432" s="213"/>
      <c r="E1432" s="166" t="s">
        <v>1058</v>
      </c>
      <c r="F1432" s="166" t="s">
        <v>739</v>
      </c>
      <c r="G1432" s="166" t="s">
        <v>12764</v>
      </c>
      <c r="H1432" s="167">
        <v>0</v>
      </c>
      <c r="I1432" s="168" t="s">
        <v>2336</v>
      </c>
      <c r="J1432" s="168" t="s">
        <v>13126</v>
      </c>
      <c r="K1432" s="207"/>
      <c r="L1432" s="207"/>
      <c r="M1432" s="207"/>
      <c r="N1432" s="207"/>
      <c r="O1432" s="207"/>
      <c r="P1432" s="169"/>
      <c r="Q1432" s="208"/>
      <c r="R1432" s="166" t="s">
        <v>2053</v>
      </c>
      <c r="S1432" s="165" t="s">
        <v>12054</v>
      </c>
      <c r="T1432" s="165" t="s">
        <v>13027</v>
      </c>
      <c r="U1432" s="185"/>
      <c r="V1432" s="209">
        <v>448</v>
      </c>
      <c r="X1432" s="210">
        <v>0</v>
      </c>
      <c r="AB1432" s="211" t="s">
        <v>15971</v>
      </c>
    </row>
    <row r="1433" spans="1:28" s="210" customFormat="1" ht="81">
      <c r="A1433" s="165" t="s">
        <v>745</v>
      </c>
      <c r="B1433" s="166" t="s">
        <v>1088</v>
      </c>
      <c r="C1433" s="170" t="s">
        <v>1120</v>
      </c>
      <c r="D1433" s="213"/>
      <c r="E1433" s="166" t="s">
        <v>1066</v>
      </c>
      <c r="F1433" s="166" t="s">
        <v>745</v>
      </c>
      <c r="G1433" s="166" t="s">
        <v>12764</v>
      </c>
      <c r="H1433" s="167">
        <v>0</v>
      </c>
      <c r="I1433" s="168" t="s">
        <v>15195</v>
      </c>
      <c r="J1433" s="168" t="s">
        <v>1506</v>
      </c>
      <c r="K1433" s="207"/>
      <c r="L1433" s="207"/>
      <c r="M1433" s="207"/>
      <c r="N1433" s="207"/>
      <c r="O1433" s="207"/>
      <c r="P1433" s="169"/>
      <c r="Q1433" s="208"/>
      <c r="R1433" s="166" t="s">
        <v>1120</v>
      </c>
      <c r="S1433" s="165" t="s">
        <v>12120</v>
      </c>
      <c r="T1433" s="165" t="s">
        <v>6496</v>
      </c>
      <c r="U1433" s="185"/>
      <c r="V1433" s="209">
        <v>488</v>
      </c>
      <c r="X1433" s="210">
        <v>0</v>
      </c>
      <c r="AB1433" s="211" t="s">
        <v>16025</v>
      </c>
    </row>
    <row r="1434" spans="1:28" s="210" customFormat="1" ht="54">
      <c r="A1434" s="165" t="s">
        <v>15917</v>
      </c>
      <c r="B1434" s="166" t="s">
        <v>1088</v>
      </c>
      <c r="C1434" s="170" t="s">
        <v>15918</v>
      </c>
      <c r="D1434" s="213"/>
      <c r="E1434" s="166" t="s">
        <v>1063</v>
      </c>
      <c r="F1434" s="166" t="s">
        <v>15917</v>
      </c>
      <c r="G1434" s="166" t="s">
        <v>12764</v>
      </c>
      <c r="H1434" s="167">
        <v>0</v>
      </c>
      <c r="I1434" s="168" t="s">
        <v>15919</v>
      </c>
      <c r="J1434" s="168" t="s">
        <v>12398</v>
      </c>
      <c r="K1434" s="207"/>
      <c r="L1434" s="207"/>
      <c r="M1434" s="207"/>
      <c r="N1434" s="207"/>
      <c r="O1434" s="207"/>
      <c r="P1434" s="169"/>
      <c r="Q1434" s="208"/>
      <c r="R1434" s="166" t="s">
        <v>15918</v>
      </c>
      <c r="S1434" s="165" t="s">
        <v>12107</v>
      </c>
      <c r="T1434" s="165" t="s">
        <v>5882</v>
      </c>
      <c r="U1434" s="185"/>
      <c r="V1434" s="209">
        <v>506</v>
      </c>
      <c r="X1434" s="210">
        <v>0</v>
      </c>
      <c r="AB1434" s="211" t="s">
        <v>16027</v>
      </c>
    </row>
    <row r="1435" spans="1:28" s="210" customFormat="1" ht="20">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ref="S1435" ca="1" si="35">IF(B1435="","",IF(ISERROR(MATCH($E1435,CL,0)),"Unknown",INDIRECT("'C'!$A$"&amp;MATCH($E1435,CL,0)+1)))</f>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ref="X1435" ca="1" si="36">IF(AND(C1435="Smelter not listed",OR(LEN(D1435)=0,LEN(E1435)=0)),1,0)</f>
        <v>0</v>
      </c>
      <c r="AB1435" s="211" t="str">
        <f t="shared" ref="AB1435" si="37">B1435&amp;C1435</f>
        <v/>
      </c>
    </row>
    <row r="1436" spans="1:28" s="210" customFormat="1" ht="20">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38">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39">IF(AND(C1436="Smelter not listed",OR(LEN(D1436)=0,LEN(E1436)=0)),1,0)</f>
        <v>0</v>
      </c>
      <c r="AB1436" s="211" t="str">
        <f t="shared" ref="AB1436:AB1466" si="40">B1436&amp;C1436</f>
        <v/>
      </c>
    </row>
    <row r="1437" spans="1:28" s="210" customFormat="1" ht="20">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38"/>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39"/>
        <v>0</v>
      </c>
      <c r="AB1437" s="211" t="str">
        <f t="shared" si="40"/>
        <v/>
      </c>
    </row>
    <row r="1438" spans="1:28" s="210" customFormat="1" ht="20">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38"/>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39"/>
        <v>0</v>
      </c>
      <c r="AB1438" s="211" t="str">
        <f t="shared" si="40"/>
        <v/>
      </c>
    </row>
    <row r="1439" spans="1:28" s="210" customFormat="1" ht="20">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38"/>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39"/>
        <v>0</v>
      </c>
      <c r="AB1439" s="211" t="str">
        <f t="shared" si="40"/>
        <v/>
      </c>
    </row>
    <row r="1440" spans="1:28" s="210" customFormat="1" ht="20">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38"/>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39"/>
        <v>0</v>
      </c>
      <c r="AB1440" s="211" t="str">
        <f t="shared" si="40"/>
        <v/>
      </c>
    </row>
    <row r="1441" spans="1:28" s="210" customFormat="1" ht="20">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38"/>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39"/>
        <v>0</v>
      </c>
      <c r="AB1441" s="211" t="str">
        <f t="shared" si="40"/>
        <v/>
      </c>
    </row>
    <row r="1442" spans="1:28" s="210" customFormat="1" ht="20">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38"/>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39"/>
        <v>0</v>
      </c>
      <c r="AB1442" s="211" t="str">
        <f t="shared" si="40"/>
        <v/>
      </c>
    </row>
    <row r="1443" spans="1:28" s="210" customFormat="1" ht="20">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38"/>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39"/>
        <v>0</v>
      </c>
      <c r="AB1443" s="211" t="str">
        <f t="shared" si="40"/>
        <v/>
      </c>
    </row>
    <row r="1444" spans="1:28" s="210" customFormat="1" ht="20">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38"/>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39"/>
        <v>0</v>
      </c>
      <c r="AB1444" s="211" t="str">
        <f t="shared" si="40"/>
        <v/>
      </c>
    </row>
    <row r="1445" spans="1:28" s="210" customFormat="1" ht="20">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38"/>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39"/>
        <v>0</v>
      </c>
      <c r="AB1445" s="211" t="str">
        <f t="shared" si="40"/>
        <v/>
      </c>
    </row>
    <row r="1446" spans="1:28" s="210" customFormat="1" ht="20">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38"/>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39"/>
        <v>0</v>
      </c>
      <c r="AB1446" s="211" t="str">
        <f t="shared" si="40"/>
        <v/>
      </c>
    </row>
    <row r="1447" spans="1:28" s="210" customFormat="1" ht="20">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38"/>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39"/>
        <v>0</v>
      </c>
      <c r="AB1447" s="211" t="str">
        <f t="shared" si="40"/>
        <v/>
      </c>
    </row>
    <row r="1448" spans="1:28" s="210" customFormat="1" ht="20">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38"/>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39"/>
        <v>0</v>
      </c>
      <c r="AB1448" s="211" t="str">
        <f t="shared" si="40"/>
        <v/>
      </c>
    </row>
    <row r="1449" spans="1:28" s="210" customFormat="1" ht="20">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38"/>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39"/>
        <v>0</v>
      </c>
      <c r="AB1449" s="211" t="str">
        <f t="shared" si="40"/>
        <v/>
      </c>
    </row>
    <row r="1450" spans="1:28" s="210" customFormat="1" ht="20">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38"/>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39"/>
        <v>0</v>
      </c>
      <c r="AB1450" s="211" t="str">
        <f t="shared" si="40"/>
        <v/>
      </c>
    </row>
    <row r="1451" spans="1:28" s="210" customFormat="1" ht="20">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38"/>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39"/>
        <v>0</v>
      </c>
      <c r="AB1451" s="211" t="str">
        <f t="shared" si="40"/>
        <v/>
      </c>
    </row>
    <row r="1452" spans="1:28" s="210" customFormat="1" ht="20">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38"/>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39"/>
        <v>0</v>
      </c>
      <c r="AB1452" s="211" t="str">
        <f t="shared" si="40"/>
        <v/>
      </c>
    </row>
    <row r="1453" spans="1:28" s="210" customFormat="1" ht="20">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38"/>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39"/>
        <v>0</v>
      </c>
      <c r="AB1453" s="211" t="str">
        <f t="shared" si="40"/>
        <v/>
      </c>
    </row>
    <row r="1454" spans="1:28" s="210" customFormat="1" ht="20">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38"/>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39"/>
        <v>0</v>
      </c>
      <c r="AB1454" s="211" t="str">
        <f t="shared" si="40"/>
        <v/>
      </c>
    </row>
    <row r="1455" spans="1:28" s="210" customFormat="1" ht="20">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38"/>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39"/>
        <v>0</v>
      </c>
      <c r="AB1455" s="211" t="str">
        <f t="shared" si="40"/>
        <v/>
      </c>
    </row>
    <row r="1456" spans="1:28" s="210" customFormat="1" ht="20">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38"/>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39"/>
        <v>0</v>
      </c>
      <c r="AB1456" s="211" t="str">
        <f t="shared" si="40"/>
        <v/>
      </c>
    </row>
    <row r="1457" spans="1:28" s="210" customFormat="1" ht="20">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38"/>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39"/>
        <v>0</v>
      </c>
      <c r="AB1457" s="211" t="str">
        <f t="shared" si="40"/>
        <v/>
      </c>
    </row>
    <row r="1458" spans="1:28" s="210" customFormat="1" ht="20">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38"/>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39"/>
        <v>0</v>
      </c>
      <c r="AB1458" s="211" t="str">
        <f t="shared" si="40"/>
        <v/>
      </c>
    </row>
    <row r="1459" spans="1:28" s="210" customFormat="1" ht="20">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38"/>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39"/>
        <v>0</v>
      </c>
      <c r="AB1459" s="211" t="str">
        <f t="shared" si="40"/>
        <v/>
      </c>
    </row>
    <row r="1460" spans="1:28" s="210" customFormat="1" ht="20">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38"/>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39"/>
        <v>0</v>
      </c>
      <c r="AB1460" s="211" t="str">
        <f t="shared" si="40"/>
        <v/>
      </c>
    </row>
    <row r="1461" spans="1:28" s="210" customFormat="1" ht="20">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38"/>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39"/>
        <v>0</v>
      </c>
      <c r="AB1461" s="211" t="str">
        <f t="shared" si="40"/>
        <v/>
      </c>
    </row>
    <row r="1462" spans="1:28" s="210" customFormat="1" ht="20">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38"/>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39"/>
        <v>0</v>
      </c>
      <c r="AB1462" s="211" t="str">
        <f t="shared" si="40"/>
        <v/>
      </c>
    </row>
    <row r="1463" spans="1:28" s="210" customFormat="1" ht="20">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38"/>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39"/>
        <v>0</v>
      </c>
      <c r="AB1463" s="211" t="str">
        <f t="shared" si="40"/>
        <v/>
      </c>
    </row>
    <row r="1464" spans="1:28" s="210" customFormat="1" ht="20">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38"/>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39"/>
        <v>0</v>
      </c>
      <c r="AB1464" s="211" t="str">
        <f t="shared" si="40"/>
        <v/>
      </c>
    </row>
    <row r="1465" spans="1:28" s="210" customFormat="1" ht="20">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38"/>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39"/>
        <v>0</v>
      </c>
      <c r="AB1465" s="211" t="str">
        <f t="shared" si="40"/>
        <v/>
      </c>
    </row>
    <row r="1466" spans="1:28" s="210" customFormat="1" ht="20">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38"/>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39"/>
        <v>0</v>
      </c>
      <c r="AB1466" s="211" t="str">
        <f t="shared" si="40"/>
        <v/>
      </c>
    </row>
    <row r="1467" spans="1:28" s="210" customFormat="1" ht="20">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41">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42">IF(AND(C1467="Smelter not listed",OR(LEN(D1467)=0,LEN(E1467)=0)),1,0)</f>
        <v>0</v>
      </c>
      <c r="AB1467" s="211" t="str">
        <f t="shared" ref="AB1467" si="43">B1467&amp;C1467</f>
        <v/>
      </c>
    </row>
    <row r="1468" spans="1:28" s="210" customFormat="1" ht="20">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44">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45">IF(AND(C1468="Smelter not listed",OR(LEN(D1468)=0,LEN(E1468)=0)),1,0)</f>
        <v>0</v>
      </c>
      <c r="AB1468" s="211" t="str">
        <f t="shared" ref="AB1468:AB1499" si="46">B1468&amp;C1468</f>
        <v/>
      </c>
    </row>
    <row r="1469" spans="1:28" s="210" customFormat="1" ht="20">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44"/>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45"/>
        <v>0</v>
      </c>
      <c r="AB1469" s="211" t="str">
        <f t="shared" si="46"/>
        <v/>
      </c>
    </row>
    <row r="1470" spans="1:28" s="210" customFormat="1" ht="20">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44"/>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45"/>
        <v>0</v>
      </c>
      <c r="AB1470" s="211" t="str">
        <f t="shared" si="46"/>
        <v/>
      </c>
    </row>
    <row r="1471" spans="1:28" s="210" customFormat="1" ht="20">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44"/>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45"/>
        <v>0</v>
      </c>
      <c r="AB1471" s="211" t="str">
        <f t="shared" si="46"/>
        <v/>
      </c>
    </row>
    <row r="1472" spans="1:28" s="210" customFormat="1" ht="20">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44"/>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45"/>
        <v>0</v>
      </c>
      <c r="AB1472" s="211" t="str">
        <f t="shared" si="46"/>
        <v/>
      </c>
    </row>
    <row r="1473" spans="1:28" s="210" customFormat="1" ht="20">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44"/>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45"/>
        <v>0</v>
      </c>
      <c r="AB1473" s="211" t="str">
        <f t="shared" si="46"/>
        <v/>
      </c>
    </row>
    <row r="1474" spans="1:28" s="210" customFormat="1" ht="20">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44"/>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45"/>
        <v>0</v>
      </c>
      <c r="AB1474" s="211" t="str">
        <f t="shared" si="46"/>
        <v/>
      </c>
    </row>
    <row r="1475" spans="1:28" s="210" customFormat="1" ht="20">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44"/>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45"/>
        <v>0</v>
      </c>
      <c r="AB1475" s="211" t="str">
        <f t="shared" si="46"/>
        <v/>
      </c>
    </row>
    <row r="1476" spans="1:28" s="210" customFormat="1" ht="20">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44"/>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45"/>
        <v>0</v>
      </c>
      <c r="AB1476" s="211" t="str">
        <f t="shared" si="46"/>
        <v/>
      </c>
    </row>
    <row r="1477" spans="1:28" s="210" customFormat="1" ht="20">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44"/>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45"/>
        <v>0</v>
      </c>
      <c r="AB1477" s="211" t="str">
        <f t="shared" si="46"/>
        <v/>
      </c>
    </row>
    <row r="1478" spans="1:28" s="210" customFormat="1" ht="20">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44"/>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45"/>
        <v>0</v>
      </c>
      <c r="AB1478" s="211" t="str">
        <f t="shared" si="46"/>
        <v/>
      </c>
    </row>
    <row r="1479" spans="1:28" s="210" customFormat="1" ht="20">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44"/>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45"/>
        <v>0</v>
      </c>
      <c r="AB1479" s="211" t="str">
        <f t="shared" si="46"/>
        <v/>
      </c>
    </row>
    <row r="1480" spans="1:28" s="210" customFormat="1" ht="20">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44"/>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45"/>
        <v>0</v>
      </c>
      <c r="AB1480" s="211" t="str">
        <f t="shared" si="46"/>
        <v/>
      </c>
    </row>
    <row r="1481" spans="1:28" s="210" customFormat="1" ht="20">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44"/>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45"/>
        <v>0</v>
      </c>
      <c r="AB1481" s="211" t="str">
        <f t="shared" si="46"/>
        <v/>
      </c>
    </row>
    <row r="1482" spans="1:28" s="210" customFormat="1" ht="20">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44"/>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45"/>
        <v>0</v>
      </c>
      <c r="AB1482" s="211" t="str">
        <f t="shared" si="46"/>
        <v/>
      </c>
    </row>
    <row r="1483" spans="1:28" s="210" customFormat="1" ht="20">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44"/>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45"/>
        <v>0</v>
      </c>
      <c r="AB1483" s="211" t="str">
        <f t="shared" si="46"/>
        <v/>
      </c>
    </row>
    <row r="1484" spans="1:28" s="210" customFormat="1" ht="20">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44"/>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45"/>
        <v>0</v>
      </c>
      <c r="AB1484" s="211" t="str">
        <f t="shared" si="46"/>
        <v/>
      </c>
    </row>
    <row r="1485" spans="1:28" s="210" customFormat="1" ht="20">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44"/>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45"/>
        <v>0</v>
      </c>
      <c r="AB1485" s="211" t="str">
        <f t="shared" si="46"/>
        <v/>
      </c>
    </row>
    <row r="1486" spans="1:28" s="210" customFormat="1" ht="20">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44"/>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45"/>
        <v>0</v>
      </c>
      <c r="AB1486" s="211" t="str">
        <f t="shared" si="46"/>
        <v/>
      </c>
    </row>
    <row r="1487" spans="1:28" s="210" customFormat="1" ht="20">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44"/>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45"/>
        <v>0</v>
      </c>
      <c r="AB1487" s="211" t="str">
        <f t="shared" si="46"/>
        <v/>
      </c>
    </row>
    <row r="1488" spans="1:28" s="210" customFormat="1" ht="20">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44"/>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45"/>
        <v>0</v>
      </c>
      <c r="AB1488" s="211" t="str">
        <f t="shared" si="46"/>
        <v/>
      </c>
    </row>
    <row r="1489" spans="1:28" s="210" customFormat="1" ht="20">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44"/>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45"/>
        <v>0</v>
      </c>
      <c r="AB1489" s="211" t="str">
        <f t="shared" si="46"/>
        <v/>
      </c>
    </row>
    <row r="1490" spans="1:28" s="210" customFormat="1" ht="20">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44"/>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45"/>
        <v>0</v>
      </c>
      <c r="AB1490" s="211" t="str">
        <f t="shared" si="46"/>
        <v/>
      </c>
    </row>
    <row r="1491" spans="1:28" s="210" customFormat="1" ht="20">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44"/>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45"/>
        <v>0</v>
      </c>
      <c r="AB1491" s="211" t="str">
        <f t="shared" si="46"/>
        <v/>
      </c>
    </row>
    <row r="1492" spans="1:28" s="210" customFormat="1" ht="20">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44"/>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45"/>
        <v>0</v>
      </c>
      <c r="AB1492" s="211" t="str">
        <f t="shared" si="46"/>
        <v/>
      </c>
    </row>
    <row r="1493" spans="1:28" s="210" customFormat="1" ht="20">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44"/>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45"/>
        <v>0</v>
      </c>
      <c r="AB1493" s="211" t="str">
        <f t="shared" si="46"/>
        <v/>
      </c>
    </row>
    <row r="1494" spans="1:28" s="210" customFormat="1" ht="20">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44"/>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45"/>
        <v>0</v>
      </c>
      <c r="AB1494" s="211" t="str">
        <f t="shared" si="46"/>
        <v/>
      </c>
    </row>
    <row r="1495" spans="1:28" s="210" customFormat="1" ht="20">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44"/>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45"/>
        <v>0</v>
      </c>
      <c r="AB1495" s="211" t="str">
        <f t="shared" si="46"/>
        <v/>
      </c>
    </row>
    <row r="1496" spans="1:28" s="210" customFormat="1" ht="20">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44"/>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45"/>
        <v>0</v>
      </c>
      <c r="AB1496" s="211" t="str">
        <f t="shared" si="46"/>
        <v/>
      </c>
    </row>
    <row r="1497" spans="1:28" s="210" customFormat="1" ht="20">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44"/>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45"/>
        <v>0</v>
      </c>
      <c r="AB1497" s="211" t="str">
        <f t="shared" si="46"/>
        <v/>
      </c>
    </row>
    <row r="1498" spans="1:28" s="210" customFormat="1" ht="20">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44"/>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45"/>
        <v>0</v>
      </c>
      <c r="AB1498" s="211" t="str">
        <f t="shared" si="46"/>
        <v/>
      </c>
    </row>
    <row r="1499" spans="1:28" s="210" customFormat="1" ht="20">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44"/>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45"/>
        <v>0</v>
      </c>
      <c r="AB1499" s="211" t="str">
        <f t="shared" si="46"/>
        <v/>
      </c>
    </row>
    <row r="1500" spans="1:28" s="210" customFormat="1" ht="20">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47">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48">IF(AND(C1500="Smelter not listed",OR(LEN(D1500)=0,LEN(E1500)=0)),1,0)</f>
        <v>0</v>
      </c>
      <c r="AB1500" s="211" t="str">
        <f t="shared" ref="AB1500:AB1530" si="49">B1500&amp;C1500</f>
        <v/>
      </c>
    </row>
    <row r="1501" spans="1:28" s="210" customFormat="1" ht="20">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47"/>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48"/>
        <v>0</v>
      </c>
      <c r="AB1501" s="211" t="str">
        <f t="shared" si="49"/>
        <v/>
      </c>
    </row>
    <row r="1502" spans="1:28" s="210" customFormat="1" ht="20">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47"/>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48"/>
        <v>0</v>
      </c>
      <c r="AB1502" s="211" t="str">
        <f t="shared" si="49"/>
        <v/>
      </c>
    </row>
    <row r="1503" spans="1:28" s="210" customFormat="1" ht="20">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47"/>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48"/>
        <v>0</v>
      </c>
      <c r="AB1503" s="211" t="str">
        <f t="shared" si="49"/>
        <v/>
      </c>
    </row>
    <row r="1504" spans="1:28" s="210" customFormat="1" ht="20">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47"/>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48"/>
        <v>0</v>
      </c>
      <c r="AB1504" s="211" t="str">
        <f t="shared" si="49"/>
        <v/>
      </c>
    </row>
    <row r="1505" spans="1:28" s="210" customFormat="1" ht="20">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47"/>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48"/>
        <v>0</v>
      </c>
      <c r="AB1505" s="211" t="str">
        <f t="shared" si="49"/>
        <v/>
      </c>
    </row>
    <row r="1506" spans="1:28" s="210" customFormat="1" ht="20">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47"/>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48"/>
        <v>0</v>
      </c>
      <c r="AB1506" s="211" t="str">
        <f t="shared" si="49"/>
        <v/>
      </c>
    </row>
    <row r="1507" spans="1:28" s="210" customFormat="1" ht="20">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47"/>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48"/>
        <v>0</v>
      </c>
      <c r="AB1507" s="211" t="str">
        <f t="shared" si="49"/>
        <v/>
      </c>
    </row>
    <row r="1508" spans="1:28" s="210" customFormat="1" ht="20">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47"/>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48"/>
        <v>0</v>
      </c>
      <c r="AB1508" s="211" t="str">
        <f t="shared" si="49"/>
        <v/>
      </c>
    </row>
    <row r="1509" spans="1:28" s="210" customFormat="1" ht="20">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47"/>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48"/>
        <v>0</v>
      </c>
      <c r="AB1509" s="211" t="str">
        <f t="shared" si="49"/>
        <v/>
      </c>
    </row>
    <row r="1510" spans="1:28" s="210" customFormat="1" ht="20">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47"/>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48"/>
        <v>0</v>
      </c>
      <c r="AB1510" s="211" t="str">
        <f t="shared" si="49"/>
        <v/>
      </c>
    </row>
    <row r="1511" spans="1:28" s="210" customFormat="1" ht="20">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47"/>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48"/>
        <v>0</v>
      </c>
      <c r="AB1511" s="211" t="str">
        <f t="shared" si="49"/>
        <v/>
      </c>
    </row>
    <row r="1512" spans="1:28" s="210" customFormat="1" ht="20">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47"/>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48"/>
        <v>0</v>
      </c>
      <c r="AB1512" s="211" t="str">
        <f t="shared" si="49"/>
        <v/>
      </c>
    </row>
    <row r="1513" spans="1:28" s="210" customFormat="1" ht="20">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47"/>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48"/>
        <v>0</v>
      </c>
      <c r="AB1513" s="211" t="str">
        <f t="shared" si="49"/>
        <v/>
      </c>
    </row>
    <row r="1514" spans="1:28" s="210" customFormat="1" ht="20">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47"/>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48"/>
        <v>0</v>
      </c>
      <c r="AB1514" s="211" t="str">
        <f t="shared" si="49"/>
        <v/>
      </c>
    </row>
    <row r="1515" spans="1:28" s="210" customFormat="1" ht="20">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47"/>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48"/>
        <v>0</v>
      </c>
      <c r="AB1515" s="211" t="str">
        <f t="shared" si="49"/>
        <v/>
      </c>
    </row>
    <row r="1516" spans="1:28" s="210" customFormat="1" ht="20">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47"/>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48"/>
        <v>0</v>
      </c>
      <c r="AB1516" s="211" t="str">
        <f t="shared" si="49"/>
        <v/>
      </c>
    </row>
    <row r="1517" spans="1:28" s="210" customFormat="1" ht="20">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47"/>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48"/>
        <v>0</v>
      </c>
      <c r="AB1517" s="211" t="str">
        <f t="shared" si="49"/>
        <v/>
      </c>
    </row>
    <row r="1518" spans="1:28" s="210" customFormat="1" ht="20">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47"/>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48"/>
        <v>0</v>
      </c>
      <c r="AB1518" s="211" t="str">
        <f t="shared" si="49"/>
        <v/>
      </c>
    </row>
    <row r="1519" spans="1:28" s="210" customFormat="1" ht="20">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47"/>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48"/>
        <v>0</v>
      </c>
      <c r="AB1519" s="211" t="str">
        <f t="shared" si="49"/>
        <v/>
      </c>
    </row>
    <row r="1520" spans="1:28" s="210" customFormat="1" ht="20">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47"/>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48"/>
        <v>0</v>
      </c>
      <c r="AB1520" s="211" t="str">
        <f t="shared" si="49"/>
        <v/>
      </c>
    </row>
    <row r="1521" spans="1:28" s="210" customFormat="1" ht="20">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47"/>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48"/>
        <v>0</v>
      </c>
      <c r="AB1521" s="211" t="str">
        <f t="shared" si="49"/>
        <v/>
      </c>
    </row>
    <row r="1522" spans="1:28" s="210" customFormat="1" ht="20">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47"/>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48"/>
        <v>0</v>
      </c>
      <c r="AB1522" s="211" t="str">
        <f t="shared" si="49"/>
        <v/>
      </c>
    </row>
    <row r="1523" spans="1:28" s="210" customFormat="1" ht="20">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47"/>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48"/>
        <v>0</v>
      </c>
      <c r="AB1523" s="211" t="str">
        <f t="shared" si="49"/>
        <v/>
      </c>
    </row>
    <row r="1524" spans="1:28" s="210" customFormat="1" ht="20">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47"/>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48"/>
        <v>0</v>
      </c>
      <c r="AB1524" s="211" t="str">
        <f t="shared" si="49"/>
        <v/>
      </c>
    </row>
    <row r="1525" spans="1:28" s="210" customFormat="1" ht="20">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47"/>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48"/>
        <v>0</v>
      </c>
      <c r="AB1525" s="211" t="str">
        <f t="shared" si="49"/>
        <v/>
      </c>
    </row>
    <row r="1526" spans="1:28" s="210" customFormat="1" ht="20">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47"/>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48"/>
        <v>0</v>
      </c>
      <c r="AB1526" s="211" t="str">
        <f t="shared" si="49"/>
        <v/>
      </c>
    </row>
    <row r="1527" spans="1:28" s="210" customFormat="1" ht="20">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47"/>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48"/>
        <v>0</v>
      </c>
      <c r="AB1527" s="211" t="str">
        <f t="shared" si="49"/>
        <v/>
      </c>
    </row>
    <row r="1528" spans="1:28" s="210" customFormat="1" ht="20">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47"/>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48"/>
        <v>0</v>
      </c>
      <c r="AB1528" s="211" t="str">
        <f t="shared" si="49"/>
        <v/>
      </c>
    </row>
    <row r="1529" spans="1:28" s="210" customFormat="1" ht="20">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47"/>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48"/>
        <v>0</v>
      </c>
      <c r="AB1529" s="211" t="str">
        <f t="shared" si="49"/>
        <v/>
      </c>
    </row>
    <row r="1530" spans="1:28" s="210" customFormat="1" ht="20">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47"/>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48"/>
        <v>0</v>
      </c>
      <c r="AB1530" s="211" t="str">
        <f t="shared" si="49"/>
        <v/>
      </c>
    </row>
    <row r="1531" spans="1:28" s="210" customFormat="1" ht="20">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50">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51">IF(AND(C1531="Smelter not listed",OR(LEN(D1531)=0,LEN(E1531)=0)),1,0)</f>
        <v>0</v>
      </c>
      <c r="AB1531" s="211" t="str">
        <f t="shared" ref="AB1531" si="52">B1531&amp;C1531</f>
        <v/>
      </c>
    </row>
    <row r="1532" spans="1:28" s="210" customFormat="1" ht="20">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53">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54">IF(AND(C1532="Smelter not listed",OR(LEN(D1532)=0,LEN(E1532)=0)),1,0)</f>
        <v>0</v>
      </c>
      <c r="AB1532" s="211" t="str">
        <f t="shared" ref="AB1532:AB1563" si="55">B1532&amp;C1532</f>
        <v/>
      </c>
    </row>
    <row r="1533" spans="1:28" s="210" customFormat="1" ht="20">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53"/>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54"/>
        <v>0</v>
      </c>
      <c r="AB1533" s="211" t="str">
        <f t="shared" si="55"/>
        <v/>
      </c>
    </row>
    <row r="1534" spans="1:28" s="210" customFormat="1" ht="20">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53"/>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54"/>
        <v>0</v>
      </c>
      <c r="AB1534" s="211" t="str">
        <f t="shared" si="55"/>
        <v/>
      </c>
    </row>
    <row r="1535" spans="1:28" s="210" customFormat="1" ht="20">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53"/>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54"/>
        <v>0</v>
      </c>
      <c r="AB1535" s="211" t="str">
        <f t="shared" si="55"/>
        <v/>
      </c>
    </row>
    <row r="1536" spans="1:28" s="210" customFormat="1" ht="20">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53"/>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54"/>
        <v>0</v>
      </c>
      <c r="AB1536" s="211" t="str">
        <f t="shared" si="55"/>
        <v/>
      </c>
    </row>
    <row r="1537" spans="1:28" s="210" customFormat="1" ht="20">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53"/>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54"/>
        <v>0</v>
      </c>
      <c r="AB1537" s="211" t="str">
        <f t="shared" si="55"/>
        <v/>
      </c>
    </row>
    <row r="1538" spans="1:28" s="210" customFormat="1" ht="20">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53"/>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54"/>
        <v>0</v>
      </c>
      <c r="AB1538" s="211" t="str">
        <f t="shared" si="55"/>
        <v/>
      </c>
    </row>
    <row r="1539" spans="1:28" s="210" customFormat="1" ht="20">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53"/>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54"/>
        <v>0</v>
      </c>
      <c r="AB1539" s="211" t="str">
        <f t="shared" si="55"/>
        <v/>
      </c>
    </row>
    <row r="1540" spans="1:28" s="210" customFormat="1" ht="20">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53"/>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54"/>
        <v>0</v>
      </c>
      <c r="AB1540" s="211" t="str">
        <f t="shared" si="55"/>
        <v/>
      </c>
    </row>
    <row r="1541" spans="1:28" s="210" customFormat="1" ht="20">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53"/>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54"/>
        <v>0</v>
      </c>
      <c r="AB1541" s="211" t="str">
        <f t="shared" si="55"/>
        <v/>
      </c>
    </row>
    <row r="1542" spans="1:28" s="210" customFormat="1" ht="20">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53"/>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54"/>
        <v>0</v>
      </c>
      <c r="AB1542" s="211" t="str">
        <f t="shared" si="55"/>
        <v/>
      </c>
    </row>
    <row r="1543" spans="1:28" s="210" customFormat="1" ht="20">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53"/>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54"/>
        <v>0</v>
      </c>
      <c r="AB1543" s="211" t="str">
        <f t="shared" si="55"/>
        <v/>
      </c>
    </row>
    <row r="1544" spans="1:28" s="210" customFormat="1" ht="20">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53"/>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54"/>
        <v>0</v>
      </c>
      <c r="AB1544" s="211" t="str">
        <f t="shared" si="55"/>
        <v/>
      </c>
    </row>
    <row r="1545" spans="1:28" s="210" customFormat="1" ht="20">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53"/>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54"/>
        <v>0</v>
      </c>
      <c r="AB1545" s="211" t="str">
        <f t="shared" si="55"/>
        <v/>
      </c>
    </row>
    <row r="1546" spans="1:28" s="210" customFormat="1" ht="20">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53"/>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54"/>
        <v>0</v>
      </c>
      <c r="AB1546" s="211" t="str">
        <f t="shared" si="55"/>
        <v/>
      </c>
    </row>
    <row r="1547" spans="1:28" s="210" customFormat="1" ht="20">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53"/>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54"/>
        <v>0</v>
      </c>
      <c r="AB1547" s="211" t="str">
        <f t="shared" si="55"/>
        <v/>
      </c>
    </row>
    <row r="1548" spans="1:28" s="210" customFormat="1" ht="20">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53"/>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54"/>
        <v>0</v>
      </c>
      <c r="AB1548" s="211" t="str">
        <f t="shared" si="55"/>
        <v/>
      </c>
    </row>
    <row r="1549" spans="1:28" s="210" customFormat="1" ht="20">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53"/>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54"/>
        <v>0</v>
      </c>
      <c r="AB1549" s="211" t="str">
        <f t="shared" si="55"/>
        <v/>
      </c>
    </row>
    <row r="1550" spans="1:28" s="210" customFormat="1" ht="20">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53"/>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54"/>
        <v>0</v>
      </c>
      <c r="AB1550" s="211" t="str">
        <f t="shared" si="55"/>
        <v/>
      </c>
    </row>
    <row r="1551" spans="1:28" s="210" customFormat="1" ht="20">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53"/>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54"/>
        <v>0</v>
      </c>
      <c r="AB1551" s="211" t="str">
        <f t="shared" si="55"/>
        <v/>
      </c>
    </row>
    <row r="1552" spans="1:28" s="210" customFormat="1" ht="20">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53"/>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54"/>
        <v>0</v>
      </c>
      <c r="AB1552" s="211" t="str">
        <f t="shared" si="55"/>
        <v/>
      </c>
    </row>
    <row r="1553" spans="1:28" s="210" customFormat="1" ht="20">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53"/>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54"/>
        <v>0</v>
      </c>
      <c r="AB1553" s="211" t="str">
        <f t="shared" si="55"/>
        <v/>
      </c>
    </row>
    <row r="1554" spans="1:28" s="210" customFormat="1" ht="20">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53"/>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54"/>
        <v>0</v>
      </c>
      <c r="AB1554" s="211" t="str">
        <f t="shared" si="55"/>
        <v/>
      </c>
    </row>
    <row r="1555" spans="1:28" s="210" customFormat="1" ht="20">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53"/>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54"/>
        <v>0</v>
      </c>
      <c r="AB1555" s="211" t="str">
        <f t="shared" si="55"/>
        <v/>
      </c>
    </row>
    <row r="1556" spans="1:28" s="210" customFormat="1" ht="20">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53"/>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54"/>
        <v>0</v>
      </c>
      <c r="AB1556" s="211" t="str">
        <f t="shared" si="55"/>
        <v/>
      </c>
    </row>
    <row r="1557" spans="1:28" s="210" customFormat="1" ht="20">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53"/>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54"/>
        <v>0</v>
      </c>
      <c r="AB1557" s="211" t="str">
        <f t="shared" si="55"/>
        <v/>
      </c>
    </row>
    <row r="1558" spans="1:28" s="210" customFormat="1" ht="20">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53"/>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54"/>
        <v>0</v>
      </c>
      <c r="AB1558" s="211" t="str">
        <f t="shared" si="55"/>
        <v/>
      </c>
    </row>
    <row r="1559" spans="1:28" s="210" customFormat="1" ht="20">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53"/>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54"/>
        <v>0</v>
      </c>
      <c r="AB1559" s="211" t="str">
        <f t="shared" si="55"/>
        <v/>
      </c>
    </row>
    <row r="1560" spans="1:28" s="210" customFormat="1" ht="20">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53"/>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54"/>
        <v>0</v>
      </c>
      <c r="AB1560" s="211" t="str">
        <f t="shared" si="55"/>
        <v/>
      </c>
    </row>
    <row r="1561" spans="1:28" s="210" customFormat="1" ht="20">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53"/>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54"/>
        <v>0</v>
      </c>
      <c r="AB1561" s="211" t="str">
        <f t="shared" si="55"/>
        <v/>
      </c>
    </row>
    <row r="1562" spans="1:28" s="210" customFormat="1" ht="20">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53"/>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54"/>
        <v>0</v>
      </c>
      <c r="AB1562" s="211" t="str">
        <f t="shared" si="55"/>
        <v/>
      </c>
    </row>
    <row r="1563" spans="1:28" s="210" customFormat="1" ht="20">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53"/>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54"/>
        <v>0</v>
      </c>
      <c r="AB1563" s="211" t="str">
        <f t="shared" si="55"/>
        <v/>
      </c>
    </row>
    <row r="1564" spans="1:28" s="210" customFormat="1" ht="20">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56">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57">IF(AND(C1564="Smelter not listed",OR(LEN(D1564)=0,LEN(E1564)=0)),1,0)</f>
        <v>0</v>
      </c>
      <c r="AB1564" s="211" t="str">
        <f t="shared" ref="AB1564:AB1594" si="58">B1564&amp;C1564</f>
        <v/>
      </c>
    </row>
    <row r="1565" spans="1:28" s="210" customFormat="1" ht="20">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56"/>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57"/>
        <v>0</v>
      </c>
      <c r="AB1565" s="211" t="str">
        <f t="shared" si="58"/>
        <v/>
      </c>
    </row>
    <row r="1566" spans="1:28" s="210" customFormat="1" ht="20">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56"/>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57"/>
        <v>0</v>
      </c>
      <c r="AB1566" s="211" t="str">
        <f t="shared" si="58"/>
        <v/>
      </c>
    </row>
    <row r="1567" spans="1:28" s="210" customFormat="1" ht="20">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56"/>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57"/>
        <v>0</v>
      </c>
      <c r="AB1567" s="211" t="str">
        <f t="shared" si="58"/>
        <v/>
      </c>
    </row>
    <row r="1568" spans="1:28" s="210" customFormat="1" ht="20">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56"/>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57"/>
        <v>0</v>
      </c>
      <c r="AB1568" s="211" t="str">
        <f t="shared" si="58"/>
        <v/>
      </c>
    </row>
    <row r="1569" spans="1:28" s="210" customFormat="1" ht="20">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56"/>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57"/>
        <v>0</v>
      </c>
      <c r="AB1569" s="211" t="str">
        <f t="shared" si="58"/>
        <v/>
      </c>
    </row>
    <row r="1570" spans="1:28" s="210" customFormat="1" ht="20">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56"/>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57"/>
        <v>0</v>
      </c>
      <c r="AB1570" s="211" t="str">
        <f t="shared" si="58"/>
        <v/>
      </c>
    </row>
    <row r="1571" spans="1:28" s="210" customFormat="1" ht="20">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56"/>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57"/>
        <v>0</v>
      </c>
      <c r="AB1571" s="211" t="str">
        <f t="shared" si="58"/>
        <v/>
      </c>
    </row>
    <row r="1572" spans="1:28" s="210" customFormat="1" ht="20">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56"/>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57"/>
        <v>0</v>
      </c>
      <c r="AB1572" s="211" t="str">
        <f t="shared" si="58"/>
        <v/>
      </c>
    </row>
    <row r="1573" spans="1:28" s="210" customFormat="1" ht="20">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56"/>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57"/>
        <v>0</v>
      </c>
      <c r="AB1573" s="211" t="str">
        <f t="shared" si="58"/>
        <v/>
      </c>
    </row>
    <row r="1574" spans="1:28" s="210" customFormat="1" ht="20">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56"/>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57"/>
        <v>0</v>
      </c>
      <c r="AB1574" s="211" t="str">
        <f t="shared" si="58"/>
        <v/>
      </c>
    </row>
    <row r="1575" spans="1:28" s="210" customFormat="1" ht="20">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56"/>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57"/>
        <v>0</v>
      </c>
      <c r="AB1575" s="211" t="str">
        <f t="shared" si="58"/>
        <v/>
      </c>
    </row>
    <row r="1576" spans="1:28" s="210" customFormat="1" ht="20">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56"/>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57"/>
        <v>0</v>
      </c>
      <c r="AB1576" s="211" t="str">
        <f t="shared" si="58"/>
        <v/>
      </c>
    </row>
    <row r="1577" spans="1:28" s="210" customFormat="1" ht="20">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56"/>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57"/>
        <v>0</v>
      </c>
      <c r="AB1577" s="211" t="str">
        <f t="shared" si="58"/>
        <v/>
      </c>
    </row>
    <row r="1578" spans="1:28" s="210" customFormat="1" ht="20">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56"/>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57"/>
        <v>0</v>
      </c>
      <c r="AB1578" s="211" t="str">
        <f t="shared" si="58"/>
        <v/>
      </c>
    </row>
    <row r="1579" spans="1:28" s="210" customFormat="1" ht="20">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56"/>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57"/>
        <v>0</v>
      </c>
      <c r="AB1579" s="211" t="str">
        <f t="shared" si="58"/>
        <v/>
      </c>
    </row>
    <row r="1580" spans="1:28" s="210" customFormat="1" ht="20">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56"/>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57"/>
        <v>0</v>
      </c>
      <c r="AB1580" s="211" t="str">
        <f t="shared" si="58"/>
        <v/>
      </c>
    </row>
    <row r="1581" spans="1:28" s="210" customFormat="1" ht="20">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56"/>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57"/>
        <v>0</v>
      </c>
      <c r="AB1581" s="211" t="str">
        <f t="shared" si="58"/>
        <v/>
      </c>
    </row>
    <row r="1582" spans="1:28" s="210" customFormat="1" ht="20">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56"/>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57"/>
        <v>0</v>
      </c>
      <c r="AB1582" s="211" t="str">
        <f t="shared" si="58"/>
        <v/>
      </c>
    </row>
    <row r="1583" spans="1:28" s="210" customFormat="1" ht="20">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56"/>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57"/>
        <v>0</v>
      </c>
      <c r="AB1583" s="211" t="str">
        <f t="shared" si="58"/>
        <v/>
      </c>
    </row>
    <row r="1584" spans="1:28" s="210" customFormat="1" ht="20">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56"/>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57"/>
        <v>0</v>
      </c>
      <c r="AB1584" s="211" t="str">
        <f t="shared" si="58"/>
        <v/>
      </c>
    </row>
    <row r="1585" spans="1:28" s="210" customFormat="1" ht="20">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56"/>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57"/>
        <v>0</v>
      </c>
      <c r="AB1585" s="211" t="str">
        <f t="shared" si="58"/>
        <v/>
      </c>
    </row>
    <row r="1586" spans="1:28" s="210" customFormat="1" ht="20">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56"/>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57"/>
        <v>0</v>
      </c>
      <c r="AB1586" s="211" t="str">
        <f t="shared" si="58"/>
        <v/>
      </c>
    </row>
    <row r="1587" spans="1:28" s="210" customFormat="1" ht="20">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56"/>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57"/>
        <v>0</v>
      </c>
      <c r="AB1587" s="211" t="str">
        <f t="shared" si="58"/>
        <v/>
      </c>
    </row>
    <row r="1588" spans="1:28" s="210" customFormat="1" ht="20">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56"/>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57"/>
        <v>0</v>
      </c>
      <c r="AB1588" s="211" t="str">
        <f t="shared" si="58"/>
        <v/>
      </c>
    </row>
    <row r="1589" spans="1:28" s="210" customFormat="1" ht="20">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56"/>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57"/>
        <v>0</v>
      </c>
      <c r="AB1589" s="211" t="str">
        <f t="shared" si="58"/>
        <v/>
      </c>
    </row>
    <row r="1590" spans="1:28" s="210" customFormat="1" ht="20">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56"/>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57"/>
        <v>0</v>
      </c>
      <c r="AB1590" s="211" t="str">
        <f t="shared" si="58"/>
        <v/>
      </c>
    </row>
    <row r="1591" spans="1:28" s="210" customFormat="1" ht="20">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56"/>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57"/>
        <v>0</v>
      </c>
      <c r="AB1591" s="211" t="str">
        <f t="shared" si="58"/>
        <v/>
      </c>
    </row>
    <row r="1592" spans="1:28" s="210" customFormat="1" ht="20">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56"/>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57"/>
        <v>0</v>
      </c>
      <c r="AB1592" s="211" t="str">
        <f t="shared" si="58"/>
        <v/>
      </c>
    </row>
    <row r="1593" spans="1:28" s="210" customFormat="1" ht="20">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56"/>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57"/>
        <v>0</v>
      </c>
      <c r="AB1593" s="211" t="str">
        <f t="shared" si="58"/>
        <v/>
      </c>
    </row>
    <row r="1594" spans="1:28" s="210" customFormat="1" ht="20">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56"/>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57"/>
        <v>0</v>
      </c>
      <c r="AB1594" s="211" t="str">
        <f t="shared" si="58"/>
        <v/>
      </c>
    </row>
    <row r="1595" spans="1:28" s="210" customFormat="1" ht="20">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59">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60">IF(AND(C1595="Smelter not listed",OR(LEN(D1595)=0,LEN(E1595)=0)),1,0)</f>
        <v>0</v>
      </c>
      <c r="AB1595" s="211" t="str">
        <f t="shared" ref="AB1595" si="61">B1595&amp;C1595</f>
        <v/>
      </c>
    </row>
    <row r="1596" spans="1:28" s="210" customFormat="1" ht="20">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62">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63">IF(AND(C1596="Smelter not listed",OR(LEN(D1596)=0,LEN(E1596)=0)),1,0)</f>
        <v>0</v>
      </c>
      <c r="AB1596" s="211" t="str">
        <f t="shared" ref="AB1596:AB1627" si="64">B1596&amp;C1596</f>
        <v/>
      </c>
    </row>
    <row r="1597" spans="1:28" s="210" customFormat="1" ht="20">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62"/>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63"/>
        <v>0</v>
      </c>
      <c r="AB1597" s="211" t="str">
        <f t="shared" si="64"/>
        <v/>
      </c>
    </row>
    <row r="1598" spans="1:28" s="210" customFormat="1" ht="20">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62"/>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63"/>
        <v>0</v>
      </c>
      <c r="AB1598" s="211" t="str">
        <f t="shared" si="64"/>
        <v/>
      </c>
    </row>
    <row r="1599" spans="1:28" s="210" customFormat="1" ht="20">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62"/>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63"/>
        <v>0</v>
      </c>
      <c r="AB1599" s="211" t="str">
        <f t="shared" si="64"/>
        <v/>
      </c>
    </row>
    <row r="1600" spans="1:28" s="210" customFormat="1" ht="20">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62"/>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63"/>
        <v>0</v>
      </c>
      <c r="AB1600" s="211" t="str">
        <f t="shared" si="64"/>
        <v/>
      </c>
    </row>
    <row r="1601" spans="1:28" s="210" customFormat="1" ht="20">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62"/>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63"/>
        <v>0</v>
      </c>
      <c r="AB1601" s="211" t="str">
        <f t="shared" si="64"/>
        <v/>
      </c>
    </row>
    <row r="1602" spans="1:28" s="210" customFormat="1" ht="20">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62"/>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63"/>
        <v>0</v>
      </c>
      <c r="AB1602" s="211" t="str">
        <f t="shared" si="64"/>
        <v/>
      </c>
    </row>
    <row r="1603" spans="1:28" s="210" customFormat="1" ht="20">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62"/>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63"/>
        <v>0</v>
      </c>
      <c r="AB1603" s="211" t="str">
        <f t="shared" si="64"/>
        <v/>
      </c>
    </row>
    <row r="1604" spans="1:28" s="210" customFormat="1" ht="20">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62"/>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63"/>
        <v>0</v>
      </c>
      <c r="AB1604" s="211" t="str">
        <f t="shared" si="64"/>
        <v/>
      </c>
    </row>
    <row r="1605" spans="1:28" s="210" customFormat="1" ht="20">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62"/>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63"/>
        <v>0</v>
      </c>
      <c r="AB1605" s="211" t="str">
        <f t="shared" si="64"/>
        <v/>
      </c>
    </row>
    <row r="1606" spans="1:28" s="210" customFormat="1" ht="20">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62"/>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63"/>
        <v>0</v>
      </c>
      <c r="AB1606" s="211" t="str">
        <f t="shared" si="64"/>
        <v/>
      </c>
    </row>
    <row r="1607" spans="1:28" s="210" customFormat="1" ht="20">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62"/>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63"/>
        <v>0</v>
      </c>
      <c r="AB1607" s="211" t="str">
        <f t="shared" si="64"/>
        <v/>
      </c>
    </row>
    <row r="1608" spans="1:28" s="210" customFormat="1" ht="20">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62"/>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63"/>
        <v>0</v>
      </c>
      <c r="AB1608" s="211" t="str">
        <f t="shared" si="64"/>
        <v/>
      </c>
    </row>
    <row r="1609" spans="1:28" s="210" customFormat="1" ht="20">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62"/>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63"/>
        <v>0</v>
      </c>
      <c r="AB1609" s="211" t="str">
        <f t="shared" si="64"/>
        <v/>
      </c>
    </row>
    <row r="1610" spans="1:28" s="210" customFormat="1" ht="20">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62"/>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63"/>
        <v>0</v>
      </c>
      <c r="AB1610" s="211" t="str">
        <f t="shared" si="64"/>
        <v/>
      </c>
    </row>
    <row r="1611" spans="1:28" s="210" customFormat="1" ht="20">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62"/>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63"/>
        <v>0</v>
      </c>
      <c r="AB1611" s="211" t="str">
        <f t="shared" si="64"/>
        <v/>
      </c>
    </row>
    <row r="1612" spans="1:28" s="210" customFormat="1" ht="20">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62"/>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63"/>
        <v>0</v>
      </c>
      <c r="AB1612" s="211" t="str">
        <f t="shared" si="64"/>
        <v/>
      </c>
    </row>
    <row r="1613" spans="1:28" s="210" customFormat="1" ht="20">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62"/>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63"/>
        <v>0</v>
      </c>
      <c r="AB1613" s="211" t="str">
        <f t="shared" si="64"/>
        <v/>
      </c>
    </row>
    <row r="1614" spans="1:28" s="210" customFormat="1" ht="20">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62"/>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63"/>
        <v>0</v>
      </c>
      <c r="AB1614" s="211" t="str">
        <f t="shared" si="64"/>
        <v/>
      </c>
    </row>
    <row r="1615" spans="1:28" s="210" customFormat="1" ht="20">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62"/>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63"/>
        <v>0</v>
      </c>
      <c r="AB1615" s="211" t="str">
        <f t="shared" si="64"/>
        <v/>
      </c>
    </row>
    <row r="1616" spans="1:28" s="210" customFormat="1" ht="20">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62"/>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63"/>
        <v>0</v>
      </c>
      <c r="AB1616" s="211" t="str">
        <f t="shared" si="64"/>
        <v/>
      </c>
    </row>
    <row r="1617" spans="1:28" s="210" customFormat="1" ht="20">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62"/>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63"/>
        <v>0</v>
      </c>
      <c r="AB1617" s="211" t="str">
        <f t="shared" si="64"/>
        <v/>
      </c>
    </row>
    <row r="1618" spans="1:28" s="210" customFormat="1" ht="20">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62"/>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63"/>
        <v>0</v>
      </c>
      <c r="AB1618" s="211" t="str">
        <f t="shared" si="64"/>
        <v/>
      </c>
    </row>
    <row r="1619" spans="1:28" s="210" customFormat="1" ht="20">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62"/>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63"/>
        <v>0</v>
      </c>
      <c r="AB1619" s="211" t="str">
        <f t="shared" si="64"/>
        <v/>
      </c>
    </row>
    <row r="1620" spans="1:28" s="210" customFormat="1" ht="20">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62"/>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63"/>
        <v>0</v>
      </c>
      <c r="AB1620" s="211" t="str">
        <f t="shared" si="64"/>
        <v/>
      </c>
    </row>
    <row r="1621" spans="1:28" s="210" customFormat="1" ht="20">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62"/>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63"/>
        <v>0</v>
      </c>
      <c r="AB1621" s="211" t="str">
        <f t="shared" si="64"/>
        <v/>
      </c>
    </row>
    <row r="1622" spans="1:28" s="210" customFormat="1" ht="20">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62"/>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63"/>
        <v>0</v>
      </c>
      <c r="AB1622" s="211" t="str">
        <f t="shared" si="64"/>
        <v/>
      </c>
    </row>
    <row r="1623" spans="1:28" s="210" customFormat="1" ht="20">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62"/>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63"/>
        <v>0</v>
      </c>
      <c r="AB1623" s="211" t="str">
        <f t="shared" si="64"/>
        <v/>
      </c>
    </row>
    <row r="1624" spans="1:28" s="210" customFormat="1" ht="20">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62"/>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63"/>
        <v>0</v>
      </c>
      <c r="AB1624" s="211" t="str">
        <f t="shared" si="64"/>
        <v/>
      </c>
    </row>
    <row r="1625" spans="1:28" s="210" customFormat="1" ht="20">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62"/>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63"/>
        <v>0</v>
      </c>
      <c r="AB1625" s="211" t="str">
        <f t="shared" si="64"/>
        <v/>
      </c>
    </row>
    <row r="1626" spans="1:28" s="210" customFormat="1" ht="20">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62"/>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63"/>
        <v>0</v>
      </c>
      <c r="AB1626" s="211" t="str">
        <f t="shared" si="64"/>
        <v/>
      </c>
    </row>
    <row r="1627" spans="1:28" s="210" customFormat="1" ht="20">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62"/>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63"/>
        <v>0</v>
      </c>
      <c r="AB1627" s="211" t="str">
        <f t="shared" si="64"/>
        <v/>
      </c>
    </row>
    <row r="1628" spans="1:28" s="210" customFormat="1" ht="20">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65">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66">IF(AND(C1628="Smelter not listed",OR(LEN(D1628)=0,LEN(E1628)=0)),1,0)</f>
        <v>0</v>
      </c>
      <c r="AB1628" s="211" t="str">
        <f t="shared" ref="AB1628:AB1658" si="67">B1628&amp;C1628</f>
        <v/>
      </c>
    </row>
    <row r="1629" spans="1:28" s="210" customFormat="1" ht="20">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65"/>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66"/>
        <v>0</v>
      </c>
      <c r="AB1629" s="211" t="str">
        <f t="shared" si="67"/>
        <v/>
      </c>
    </row>
    <row r="1630" spans="1:28" s="210" customFormat="1" ht="20">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65"/>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66"/>
        <v>0</v>
      </c>
      <c r="AB1630" s="211" t="str">
        <f t="shared" si="67"/>
        <v/>
      </c>
    </row>
    <row r="1631" spans="1:28" s="210" customFormat="1" ht="20">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65"/>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66"/>
        <v>0</v>
      </c>
      <c r="AB1631" s="211" t="str">
        <f t="shared" si="67"/>
        <v/>
      </c>
    </row>
    <row r="1632" spans="1:28" s="210" customFormat="1" ht="20">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65"/>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66"/>
        <v>0</v>
      </c>
      <c r="AB1632" s="211" t="str">
        <f t="shared" si="67"/>
        <v/>
      </c>
    </row>
    <row r="1633" spans="1:28" s="210" customFormat="1" ht="20">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65"/>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66"/>
        <v>0</v>
      </c>
      <c r="AB1633" s="211" t="str">
        <f t="shared" si="67"/>
        <v/>
      </c>
    </row>
    <row r="1634" spans="1:28" s="210" customFormat="1" ht="20">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65"/>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66"/>
        <v>0</v>
      </c>
      <c r="AB1634" s="211" t="str">
        <f t="shared" si="67"/>
        <v/>
      </c>
    </row>
    <row r="1635" spans="1:28" s="210" customFormat="1" ht="20">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65"/>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66"/>
        <v>0</v>
      </c>
      <c r="AB1635" s="211" t="str">
        <f t="shared" si="67"/>
        <v/>
      </c>
    </row>
    <row r="1636" spans="1:28" s="210" customFormat="1" ht="20">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65"/>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66"/>
        <v>0</v>
      </c>
      <c r="AB1636" s="211" t="str">
        <f t="shared" si="67"/>
        <v/>
      </c>
    </row>
    <row r="1637" spans="1:28" s="210" customFormat="1" ht="20">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65"/>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66"/>
        <v>0</v>
      </c>
      <c r="AB1637" s="211" t="str">
        <f t="shared" si="67"/>
        <v/>
      </c>
    </row>
    <row r="1638" spans="1:28" s="210" customFormat="1" ht="20">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65"/>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66"/>
        <v>0</v>
      </c>
      <c r="AB1638" s="211" t="str">
        <f t="shared" si="67"/>
        <v/>
      </c>
    </row>
    <row r="1639" spans="1:28" s="210" customFormat="1" ht="20">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65"/>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66"/>
        <v>0</v>
      </c>
      <c r="AB1639" s="211" t="str">
        <f t="shared" si="67"/>
        <v/>
      </c>
    </row>
    <row r="1640" spans="1:28" s="210" customFormat="1" ht="20">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65"/>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66"/>
        <v>0</v>
      </c>
      <c r="AB1640" s="211" t="str">
        <f t="shared" si="67"/>
        <v/>
      </c>
    </row>
    <row r="1641" spans="1:28" s="210" customFormat="1" ht="20">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65"/>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66"/>
        <v>0</v>
      </c>
      <c r="AB1641" s="211" t="str">
        <f t="shared" si="67"/>
        <v/>
      </c>
    </row>
    <row r="1642" spans="1:28" s="210" customFormat="1" ht="20">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65"/>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66"/>
        <v>0</v>
      </c>
      <c r="AB1642" s="211" t="str">
        <f t="shared" si="67"/>
        <v/>
      </c>
    </row>
    <row r="1643" spans="1:28" s="210" customFormat="1" ht="20">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65"/>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66"/>
        <v>0</v>
      </c>
      <c r="AB1643" s="211" t="str">
        <f t="shared" si="67"/>
        <v/>
      </c>
    </row>
    <row r="1644" spans="1:28" s="210" customFormat="1" ht="20">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65"/>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66"/>
        <v>0</v>
      </c>
      <c r="AB1644" s="211" t="str">
        <f t="shared" si="67"/>
        <v/>
      </c>
    </row>
    <row r="1645" spans="1:28" s="210" customFormat="1" ht="20">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65"/>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66"/>
        <v>0</v>
      </c>
      <c r="AB1645" s="211" t="str">
        <f t="shared" si="67"/>
        <v/>
      </c>
    </row>
    <row r="1646" spans="1:28" s="210" customFormat="1" ht="20">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65"/>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66"/>
        <v>0</v>
      </c>
      <c r="AB1646" s="211" t="str">
        <f t="shared" si="67"/>
        <v/>
      </c>
    </row>
    <row r="1647" spans="1:28" s="210" customFormat="1" ht="20">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65"/>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66"/>
        <v>0</v>
      </c>
      <c r="AB1647" s="211" t="str">
        <f t="shared" si="67"/>
        <v/>
      </c>
    </row>
    <row r="1648" spans="1:28" s="210" customFormat="1" ht="20">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65"/>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66"/>
        <v>0</v>
      </c>
      <c r="AB1648" s="211" t="str">
        <f t="shared" si="67"/>
        <v/>
      </c>
    </row>
    <row r="1649" spans="1:28" s="210" customFormat="1" ht="20">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65"/>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66"/>
        <v>0</v>
      </c>
      <c r="AB1649" s="211" t="str">
        <f t="shared" si="67"/>
        <v/>
      </c>
    </row>
    <row r="1650" spans="1:28" s="210" customFormat="1" ht="20">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65"/>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66"/>
        <v>0</v>
      </c>
      <c r="AB1650" s="211" t="str">
        <f t="shared" si="67"/>
        <v/>
      </c>
    </row>
    <row r="1651" spans="1:28" s="210" customFormat="1" ht="20">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65"/>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66"/>
        <v>0</v>
      </c>
      <c r="AB1651" s="211" t="str">
        <f t="shared" si="67"/>
        <v/>
      </c>
    </row>
    <row r="1652" spans="1:28" s="210" customFormat="1" ht="20">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65"/>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66"/>
        <v>0</v>
      </c>
      <c r="AB1652" s="211" t="str">
        <f t="shared" si="67"/>
        <v/>
      </c>
    </row>
    <row r="1653" spans="1:28" s="210" customFormat="1" ht="20">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65"/>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66"/>
        <v>0</v>
      </c>
      <c r="AB1653" s="211" t="str">
        <f t="shared" si="67"/>
        <v/>
      </c>
    </row>
    <row r="1654" spans="1:28" s="210" customFormat="1" ht="20">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65"/>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66"/>
        <v>0</v>
      </c>
      <c r="AB1654" s="211" t="str">
        <f t="shared" si="67"/>
        <v/>
      </c>
    </row>
    <row r="1655" spans="1:28" s="210" customFormat="1" ht="20">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65"/>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66"/>
        <v>0</v>
      </c>
      <c r="AB1655" s="211" t="str">
        <f t="shared" si="67"/>
        <v/>
      </c>
    </row>
    <row r="1656" spans="1:28" s="210" customFormat="1" ht="20">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65"/>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66"/>
        <v>0</v>
      </c>
      <c r="AB1656" s="211" t="str">
        <f t="shared" si="67"/>
        <v/>
      </c>
    </row>
    <row r="1657" spans="1:28" s="210" customFormat="1" ht="20">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65"/>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66"/>
        <v>0</v>
      </c>
      <c r="AB1657" s="211" t="str">
        <f t="shared" si="67"/>
        <v/>
      </c>
    </row>
    <row r="1658" spans="1:28" s="210" customFormat="1" ht="20">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65"/>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66"/>
        <v>0</v>
      </c>
      <c r="AB1658" s="211" t="str">
        <f t="shared" si="67"/>
        <v/>
      </c>
    </row>
    <row r="1659" spans="1:28" s="210" customFormat="1" ht="20">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68">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69">IF(AND(C1659="Smelter not listed",OR(LEN(D1659)=0,LEN(E1659)=0)),1,0)</f>
        <v>0</v>
      </c>
      <c r="AB1659" s="211" t="str">
        <f t="shared" ref="AB1659" si="70">B1659&amp;C1659</f>
        <v/>
      </c>
    </row>
    <row r="1660" spans="1:28" s="210" customFormat="1" ht="20">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71">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72">IF(AND(C1660="Smelter not listed",OR(LEN(D1660)=0,LEN(E1660)=0)),1,0)</f>
        <v>0</v>
      </c>
      <c r="AB1660" s="211" t="str">
        <f t="shared" ref="AB1660:AB1691" si="73">B1660&amp;C1660</f>
        <v/>
      </c>
    </row>
    <row r="1661" spans="1:28" s="210" customFormat="1" ht="20">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71"/>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72"/>
        <v>0</v>
      </c>
      <c r="AB1661" s="211" t="str">
        <f t="shared" si="73"/>
        <v/>
      </c>
    </row>
    <row r="1662" spans="1:28" s="210" customFormat="1" ht="20">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71"/>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72"/>
        <v>0</v>
      </c>
      <c r="AB1662" s="211" t="str">
        <f t="shared" si="73"/>
        <v/>
      </c>
    </row>
    <row r="1663" spans="1:28" s="210" customFormat="1" ht="20">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71"/>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72"/>
        <v>0</v>
      </c>
      <c r="AB1663" s="211" t="str">
        <f t="shared" si="73"/>
        <v/>
      </c>
    </row>
    <row r="1664" spans="1:28" s="210" customFormat="1" ht="20">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71"/>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72"/>
        <v>0</v>
      </c>
      <c r="AB1664" s="211" t="str">
        <f t="shared" si="73"/>
        <v/>
      </c>
    </row>
    <row r="1665" spans="1:28" s="210" customFormat="1" ht="20">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71"/>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72"/>
        <v>0</v>
      </c>
      <c r="AB1665" s="211" t="str">
        <f t="shared" si="73"/>
        <v/>
      </c>
    </row>
    <row r="1666" spans="1:28" s="210" customFormat="1" ht="20">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71"/>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72"/>
        <v>0</v>
      </c>
      <c r="AB1666" s="211" t="str">
        <f t="shared" si="73"/>
        <v/>
      </c>
    </row>
    <row r="1667" spans="1:28" s="210" customFormat="1" ht="20">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71"/>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72"/>
        <v>0</v>
      </c>
      <c r="AB1667" s="211" t="str">
        <f t="shared" si="73"/>
        <v/>
      </c>
    </row>
    <row r="1668" spans="1:28" s="210" customFormat="1" ht="20">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71"/>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72"/>
        <v>0</v>
      </c>
      <c r="AB1668" s="211" t="str">
        <f t="shared" si="73"/>
        <v/>
      </c>
    </row>
    <row r="1669" spans="1:28" s="210" customFormat="1" ht="20">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71"/>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72"/>
        <v>0</v>
      </c>
      <c r="AB1669" s="211" t="str">
        <f t="shared" si="73"/>
        <v/>
      </c>
    </row>
    <row r="1670" spans="1:28" s="210" customFormat="1" ht="20">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71"/>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72"/>
        <v>0</v>
      </c>
      <c r="AB1670" s="211" t="str">
        <f t="shared" si="73"/>
        <v/>
      </c>
    </row>
    <row r="1671" spans="1:28" s="210" customFormat="1" ht="20">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71"/>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72"/>
        <v>0</v>
      </c>
      <c r="AB1671" s="211" t="str">
        <f t="shared" si="73"/>
        <v/>
      </c>
    </row>
    <row r="1672" spans="1:28" s="210" customFormat="1" ht="20">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71"/>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72"/>
        <v>0</v>
      </c>
      <c r="AB1672" s="211" t="str">
        <f t="shared" si="73"/>
        <v/>
      </c>
    </row>
    <row r="1673" spans="1:28" s="210" customFormat="1" ht="20">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71"/>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72"/>
        <v>0</v>
      </c>
      <c r="AB1673" s="211" t="str">
        <f t="shared" si="73"/>
        <v/>
      </c>
    </row>
    <row r="1674" spans="1:28" s="210" customFormat="1" ht="20">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71"/>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72"/>
        <v>0</v>
      </c>
      <c r="AB1674" s="211" t="str">
        <f t="shared" si="73"/>
        <v/>
      </c>
    </row>
    <row r="1675" spans="1:28" s="210" customFormat="1" ht="20">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71"/>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72"/>
        <v>0</v>
      </c>
      <c r="AB1675" s="211" t="str">
        <f t="shared" si="73"/>
        <v/>
      </c>
    </row>
    <row r="1676" spans="1:28" s="210" customFormat="1" ht="20">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71"/>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72"/>
        <v>0</v>
      </c>
      <c r="AB1676" s="211" t="str">
        <f t="shared" si="73"/>
        <v/>
      </c>
    </row>
    <row r="1677" spans="1:28" s="210" customFormat="1" ht="20">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71"/>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72"/>
        <v>0</v>
      </c>
      <c r="AB1677" s="211" t="str">
        <f t="shared" si="73"/>
        <v/>
      </c>
    </row>
    <row r="1678" spans="1:28" s="210" customFormat="1" ht="20">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71"/>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72"/>
        <v>0</v>
      </c>
      <c r="AB1678" s="211" t="str">
        <f t="shared" si="73"/>
        <v/>
      </c>
    </row>
    <row r="1679" spans="1:28" s="210" customFormat="1" ht="20">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71"/>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72"/>
        <v>0</v>
      </c>
      <c r="AB1679" s="211" t="str">
        <f t="shared" si="73"/>
        <v/>
      </c>
    </row>
    <row r="1680" spans="1:28" s="210" customFormat="1" ht="20">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71"/>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72"/>
        <v>0</v>
      </c>
      <c r="AB1680" s="211" t="str">
        <f t="shared" si="73"/>
        <v/>
      </c>
    </row>
    <row r="1681" spans="1:28" s="210" customFormat="1" ht="20">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71"/>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72"/>
        <v>0</v>
      </c>
      <c r="AB1681" s="211" t="str">
        <f t="shared" si="73"/>
        <v/>
      </c>
    </row>
    <row r="1682" spans="1:28" s="210" customFormat="1" ht="20">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71"/>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72"/>
        <v>0</v>
      </c>
      <c r="AB1682" s="211" t="str">
        <f t="shared" si="73"/>
        <v/>
      </c>
    </row>
    <row r="1683" spans="1:28" s="210" customFormat="1" ht="20">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71"/>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72"/>
        <v>0</v>
      </c>
      <c r="AB1683" s="211" t="str">
        <f t="shared" si="73"/>
        <v/>
      </c>
    </row>
    <row r="1684" spans="1:28" s="210" customFormat="1" ht="20">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71"/>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72"/>
        <v>0</v>
      </c>
      <c r="AB1684" s="211" t="str">
        <f t="shared" si="73"/>
        <v/>
      </c>
    </row>
    <row r="1685" spans="1:28" s="210" customFormat="1" ht="20">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71"/>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72"/>
        <v>0</v>
      </c>
      <c r="AB1685" s="211" t="str">
        <f t="shared" si="73"/>
        <v/>
      </c>
    </row>
    <row r="1686" spans="1:28" s="210" customFormat="1" ht="20">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71"/>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72"/>
        <v>0</v>
      </c>
      <c r="AB1686" s="211" t="str">
        <f t="shared" si="73"/>
        <v/>
      </c>
    </row>
    <row r="1687" spans="1:28" s="210" customFormat="1" ht="20">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71"/>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72"/>
        <v>0</v>
      </c>
      <c r="AB1687" s="211" t="str">
        <f t="shared" si="73"/>
        <v/>
      </c>
    </row>
    <row r="1688" spans="1:28" s="210" customFormat="1" ht="20">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71"/>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72"/>
        <v>0</v>
      </c>
      <c r="AB1688" s="211" t="str">
        <f t="shared" si="73"/>
        <v/>
      </c>
    </row>
    <row r="1689" spans="1:28" s="210" customFormat="1" ht="20">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71"/>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72"/>
        <v>0</v>
      </c>
      <c r="AB1689" s="211" t="str">
        <f t="shared" si="73"/>
        <v/>
      </c>
    </row>
    <row r="1690" spans="1:28" s="210" customFormat="1" ht="20">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71"/>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72"/>
        <v>0</v>
      </c>
      <c r="AB1690" s="211" t="str">
        <f t="shared" si="73"/>
        <v/>
      </c>
    </row>
    <row r="1691" spans="1:28" s="210" customFormat="1" ht="20">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71"/>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72"/>
        <v>0</v>
      </c>
      <c r="AB1691" s="211" t="str">
        <f t="shared" si="73"/>
        <v/>
      </c>
    </row>
    <row r="1692" spans="1:28" s="210" customFormat="1" ht="20">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74">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75">IF(AND(C1692="Smelter not listed",OR(LEN(D1692)=0,LEN(E1692)=0)),1,0)</f>
        <v>0</v>
      </c>
      <c r="AB1692" s="211" t="str">
        <f t="shared" ref="AB1692:AB1722" si="76">B1692&amp;C1692</f>
        <v/>
      </c>
    </row>
    <row r="1693" spans="1:28" s="210" customFormat="1" ht="20">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74"/>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75"/>
        <v>0</v>
      </c>
      <c r="AB1693" s="211" t="str">
        <f t="shared" si="76"/>
        <v/>
      </c>
    </row>
    <row r="1694" spans="1:28" s="210" customFormat="1" ht="20">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74"/>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75"/>
        <v>0</v>
      </c>
      <c r="AB1694" s="211" t="str">
        <f t="shared" si="76"/>
        <v/>
      </c>
    </row>
    <row r="1695" spans="1:28" s="210" customFormat="1" ht="20">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74"/>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75"/>
        <v>0</v>
      </c>
      <c r="AB1695" s="211" t="str">
        <f t="shared" si="76"/>
        <v/>
      </c>
    </row>
    <row r="1696" spans="1:28" s="210" customFormat="1" ht="20">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74"/>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75"/>
        <v>0</v>
      </c>
      <c r="AB1696" s="211" t="str">
        <f t="shared" si="76"/>
        <v/>
      </c>
    </row>
    <row r="1697" spans="1:28" s="210" customFormat="1" ht="20">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74"/>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75"/>
        <v>0</v>
      </c>
      <c r="AB1697" s="211" t="str">
        <f t="shared" si="76"/>
        <v/>
      </c>
    </row>
    <row r="1698" spans="1:28" s="210" customFormat="1" ht="20">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74"/>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75"/>
        <v>0</v>
      </c>
      <c r="AB1698" s="211" t="str">
        <f t="shared" si="76"/>
        <v/>
      </c>
    </row>
    <row r="1699" spans="1:28" s="210" customFormat="1" ht="20">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74"/>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75"/>
        <v>0</v>
      </c>
      <c r="AB1699" s="211" t="str">
        <f t="shared" si="76"/>
        <v/>
      </c>
    </row>
    <row r="1700" spans="1:28" s="210" customFormat="1" ht="20">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74"/>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75"/>
        <v>0</v>
      </c>
      <c r="AB1700" s="211" t="str">
        <f t="shared" si="76"/>
        <v/>
      </c>
    </row>
    <row r="1701" spans="1:28" s="210" customFormat="1" ht="20">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74"/>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75"/>
        <v>0</v>
      </c>
      <c r="AB1701" s="211" t="str">
        <f t="shared" si="76"/>
        <v/>
      </c>
    </row>
    <row r="1702" spans="1:28" s="210" customFormat="1" ht="20">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74"/>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75"/>
        <v>0</v>
      </c>
      <c r="AB1702" s="211" t="str">
        <f t="shared" si="76"/>
        <v/>
      </c>
    </row>
    <row r="1703" spans="1:28" s="210" customFormat="1" ht="20">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74"/>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75"/>
        <v>0</v>
      </c>
      <c r="AB1703" s="211" t="str">
        <f t="shared" si="76"/>
        <v/>
      </c>
    </row>
    <row r="1704" spans="1:28" s="210" customFormat="1" ht="20">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74"/>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75"/>
        <v>0</v>
      </c>
      <c r="AB1704" s="211" t="str">
        <f t="shared" si="76"/>
        <v/>
      </c>
    </row>
    <row r="1705" spans="1:28" s="210" customFormat="1" ht="20">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74"/>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75"/>
        <v>0</v>
      </c>
      <c r="AB1705" s="211" t="str">
        <f t="shared" si="76"/>
        <v/>
      </c>
    </row>
    <row r="1706" spans="1:28" s="210" customFormat="1" ht="20">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74"/>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75"/>
        <v>0</v>
      </c>
      <c r="AB1706" s="211" t="str">
        <f t="shared" si="76"/>
        <v/>
      </c>
    </row>
    <row r="1707" spans="1:28" s="210" customFormat="1" ht="20">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74"/>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75"/>
        <v>0</v>
      </c>
      <c r="AB1707" s="211" t="str">
        <f t="shared" si="76"/>
        <v/>
      </c>
    </row>
    <row r="1708" spans="1:28" s="210" customFormat="1" ht="20">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74"/>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75"/>
        <v>0</v>
      </c>
      <c r="AB1708" s="211" t="str">
        <f t="shared" si="76"/>
        <v/>
      </c>
    </row>
    <row r="1709" spans="1:28" s="210" customFormat="1" ht="20">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74"/>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75"/>
        <v>0</v>
      </c>
      <c r="AB1709" s="211" t="str">
        <f t="shared" si="76"/>
        <v/>
      </c>
    </row>
    <row r="1710" spans="1:28" s="210" customFormat="1" ht="20">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74"/>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75"/>
        <v>0</v>
      </c>
      <c r="AB1710" s="211" t="str">
        <f t="shared" si="76"/>
        <v/>
      </c>
    </row>
    <row r="1711" spans="1:28" s="210" customFormat="1" ht="20">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74"/>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75"/>
        <v>0</v>
      </c>
      <c r="AB1711" s="211" t="str">
        <f t="shared" si="76"/>
        <v/>
      </c>
    </row>
    <row r="1712" spans="1:28" s="210" customFormat="1" ht="20">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74"/>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75"/>
        <v>0</v>
      </c>
      <c r="AB1712" s="211" t="str">
        <f t="shared" si="76"/>
        <v/>
      </c>
    </row>
    <row r="1713" spans="1:28" s="210" customFormat="1" ht="20">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74"/>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75"/>
        <v>0</v>
      </c>
      <c r="AB1713" s="211" t="str">
        <f t="shared" si="76"/>
        <v/>
      </c>
    </row>
    <row r="1714" spans="1:28" s="210" customFormat="1" ht="20">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74"/>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75"/>
        <v>0</v>
      </c>
      <c r="AB1714" s="211" t="str">
        <f t="shared" si="76"/>
        <v/>
      </c>
    </row>
    <row r="1715" spans="1:28" s="210" customFormat="1" ht="20">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74"/>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75"/>
        <v>0</v>
      </c>
      <c r="AB1715" s="211" t="str">
        <f t="shared" si="76"/>
        <v/>
      </c>
    </row>
    <row r="1716" spans="1:28" s="210" customFormat="1" ht="20">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74"/>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75"/>
        <v>0</v>
      </c>
      <c r="AB1716" s="211" t="str">
        <f t="shared" si="76"/>
        <v/>
      </c>
    </row>
    <row r="1717" spans="1:28" s="210" customFormat="1" ht="20">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74"/>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75"/>
        <v>0</v>
      </c>
      <c r="AB1717" s="211" t="str">
        <f t="shared" si="76"/>
        <v/>
      </c>
    </row>
    <row r="1718" spans="1:28" s="210" customFormat="1" ht="20">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74"/>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75"/>
        <v>0</v>
      </c>
      <c r="AB1718" s="211" t="str">
        <f t="shared" si="76"/>
        <v/>
      </c>
    </row>
    <row r="1719" spans="1:28" s="210" customFormat="1" ht="20">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74"/>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75"/>
        <v>0</v>
      </c>
      <c r="AB1719" s="211" t="str">
        <f t="shared" si="76"/>
        <v/>
      </c>
    </row>
    <row r="1720" spans="1:28" s="210" customFormat="1" ht="20">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74"/>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75"/>
        <v>0</v>
      </c>
      <c r="AB1720" s="211" t="str">
        <f t="shared" si="76"/>
        <v/>
      </c>
    </row>
    <row r="1721" spans="1:28" s="210" customFormat="1" ht="20">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74"/>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75"/>
        <v>0</v>
      </c>
      <c r="AB1721" s="211" t="str">
        <f t="shared" si="76"/>
        <v/>
      </c>
    </row>
    <row r="1722" spans="1:28" s="210" customFormat="1" ht="20">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74"/>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75"/>
        <v>0</v>
      </c>
      <c r="AB1722" s="211" t="str">
        <f t="shared" si="76"/>
        <v/>
      </c>
    </row>
    <row r="1723" spans="1:28" s="210" customFormat="1" ht="20">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77">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78">IF(AND(C1723="Smelter not listed",OR(LEN(D1723)=0,LEN(E1723)=0)),1,0)</f>
        <v>0</v>
      </c>
      <c r="AB1723" s="211" t="str">
        <f t="shared" ref="AB1723" si="79">B1723&amp;C1723</f>
        <v/>
      </c>
    </row>
    <row r="1724" spans="1:28" s="210" customFormat="1" ht="20">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80">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81">IF(AND(C1724="Smelter not listed",OR(LEN(D1724)=0,LEN(E1724)=0)),1,0)</f>
        <v>0</v>
      </c>
      <c r="AB1724" s="211" t="str">
        <f t="shared" ref="AB1724:AB1755" si="82">B1724&amp;C1724</f>
        <v/>
      </c>
    </row>
    <row r="1725" spans="1:28" s="210" customFormat="1" ht="20">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80"/>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81"/>
        <v>0</v>
      </c>
      <c r="AB1725" s="211" t="str">
        <f t="shared" si="82"/>
        <v/>
      </c>
    </row>
    <row r="1726" spans="1:28" s="210" customFormat="1" ht="20">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80"/>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81"/>
        <v>0</v>
      </c>
      <c r="AB1726" s="211" t="str">
        <f t="shared" si="82"/>
        <v/>
      </c>
    </row>
    <row r="1727" spans="1:28" s="210" customFormat="1" ht="20">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80"/>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81"/>
        <v>0</v>
      </c>
      <c r="AB1727" s="211" t="str">
        <f t="shared" si="82"/>
        <v/>
      </c>
    </row>
    <row r="1728" spans="1:28" s="210" customFormat="1" ht="20">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80"/>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81"/>
        <v>0</v>
      </c>
      <c r="AB1728" s="211" t="str">
        <f t="shared" si="82"/>
        <v/>
      </c>
    </row>
    <row r="1729" spans="1:28" s="210" customFormat="1" ht="20">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80"/>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81"/>
        <v>0</v>
      </c>
      <c r="AB1729" s="211" t="str">
        <f t="shared" si="82"/>
        <v/>
      </c>
    </row>
    <row r="1730" spans="1:28" s="210" customFormat="1" ht="20">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80"/>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81"/>
        <v>0</v>
      </c>
      <c r="AB1730" s="211" t="str">
        <f t="shared" si="82"/>
        <v/>
      </c>
    </row>
    <row r="1731" spans="1:28" s="210" customFormat="1" ht="20">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80"/>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81"/>
        <v>0</v>
      </c>
      <c r="AB1731" s="211" t="str">
        <f t="shared" si="82"/>
        <v/>
      </c>
    </row>
    <row r="1732" spans="1:28" s="210" customFormat="1" ht="20">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80"/>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81"/>
        <v>0</v>
      </c>
      <c r="AB1732" s="211" t="str">
        <f t="shared" si="82"/>
        <v/>
      </c>
    </row>
    <row r="1733" spans="1:28" s="210" customFormat="1" ht="20">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80"/>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81"/>
        <v>0</v>
      </c>
      <c r="AB1733" s="211" t="str">
        <f t="shared" si="82"/>
        <v/>
      </c>
    </row>
    <row r="1734" spans="1:28" s="210" customFormat="1" ht="20">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80"/>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81"/>
        <v>0</v>
      </c>
      <c r="AB1734" s="211" t="str">
        <f t="shared" si="82"/>
        <v/>
      </c>
    </row>
    <row r="1735" spans="1:28" s="210" customFormat="1" ht="20">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80"/>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81"/>
        <v>0</v>
      </c>
      <c r="AB1735" s="211" t="str">
        <f t="shared" si="82"/>
        <v/>
      </c>
    </row>
    <row r="1736" spans="1:28" s="210" customFormat="1" ht="20">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80"/>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81"/>
        <v>0</v>
      </c>
      <c r="AB1736" s="211" t="str">
        <f t="shared" si="82"/>
        <v/>
      </c>
    </row>
    <row r="1737" spans="1:28" s="210" customFormat="1" ht="20">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80"/>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81"/>
        <v>0</v>
      </c>
      <c r="AB1737" s="211" t="str">
        <f t="shared" si="82"/>
        <v/>
      </c>
    </row>
    <row r="1738" spans="1:28" s="210" customFormat="1" ht="20">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80"/>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81"/>
        <v>0</v>
      </c>
      <c r="AB1738" s="211" t="str">
        <f t="shared" si="82"/>
        <v/>
      </c>
    </row>
    <row r="1739" spans="1:28" s="210" customFormat="1" ht="20">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80"/>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81"/>
        <v>0</v>
      </c>
      <c r="AB1739" s="211" t="str">
        <f t="shared" si="82"/>
        <v/>
      </c>
    </row>
    <row r="1740" spans="1:28" s="210" customFormat="1" ht="20">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80"/>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81"/>
        <v>0</v>
      </c>
      <c r="AB1740" s="211" t="str">
        <f t="shared" si="82"/>
        <v/>
      </c>
    </row>
    <row r="1741" spans="1:28" s="210" customFormat="1" ht="20">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80"/>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81"/>
        <v>0</v>
      </c>
      <c r="AB1741" s="211" t="str">
        <f t="shared" si="82"/>
        <v/>
      </c>
    </row>
    <row r="1742" spans="1:28" s="210" customFormat="1" ht="20">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80"/>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81"/>
        <v>0</v>
      </c>
      <c r="AB1742" s="211" t="str">
        <f t="shared" si="82"/>
        <v/>
      </c>
    </row>
    <row r="1743" spans="1:28" s="210" customFormat="1" ht="20">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80"/>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81"/>
        <v>0</v>
      </c>
      <c r="AB1743" s="211" t="str">
        <f t="shared" si="82"/>
        <v/>
      </c>
    </row>
    <row r="1744" spans="1:28" s="210" customFormat="1" ht="20">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80"/>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81"/>
        <v>0</v>
      </c>
      <c r="AB1744" s="211" t="str">
        <f t="shared" si="82"/>
        <v/>
      </c>
    </row>
    <row r="1745" spans="1:28" s="210" customFormat="1" ht="20">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80"/>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81"/>
        <v>0</v>
      </c>
      <c r="AB1745" s="211" t="str">
        <f t="shared" si="82"/>
        <v/>
      </c>
    </row>
    <row r="1746" spans="1:28" s="210" customFormat="1" ht="20">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80"/>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81"/>
        <v>0</v>
      </c>
      <c r="AB1746" s="211" t="str">
        <f t="shared" si="82"/>
        <v/>
      </c>
    </row>
    <row r="1747" spans="1:28" s="210" customFormat="1" ht="20">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80"/>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81"/>
        <v>0</v>
      </c>
      <c r="AB1747" s="211" t="str">
        <f t="shared" si="82"/>
        <v/>
      </c>
    </row>
    <row r="1748" spans="1:28" s="210" customFormat="1" ht="20">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80"/>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81"/>
        <v>0</v>
      </c>
      <c r="AB1748" s="211" t="str">
        <f t="shared" si="82"/>
        <v/>
      </c>
    </row>
    <row r="1749" spans="1:28" s="210" customFormat="1" ht="20">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80"/>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81"/>
        <v>0</v>
      </c>
      <c r="AB1749" s="211" t="str">
        <f t="shared" si="82"/>
        <v/>
      </c>
    </row>
    <row r="1750" spans="1:28" s="210" customFormat="1" ht="20">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80"/>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81"/>
        <v>0</v>
      </c>
      <c r="AB1750" s="211" t="str">
        <f t="shared" si="82"/>
        <v/>
      </c>
    </row>
    <row r="1751" spans="1:28" s="210" customFormat="1" ht="20">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80"/>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81"/>
        <v>0</v>
      </c>
      <c r="AB1751" s="211" t="str">
        <f t="shared" si="82"/>
        <v/>
      </c>
    </row>
    <row r="1752" spans="1:28" s="210" customFormat="1" ht="20">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80"/>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81"/>
        <v>0</v>
      </c>
      <c r="AB1752" s="211" t="str">
        <f t="shared" si="82"/>
        <v/>
      </c>
    </row>
    <row r="1753" spans="1:28" s="210" customFormat="1" ht="20">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80"/>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81"/>
        <v>0</v>
      </c>
      <c r="AB1753" s="211" t="str">
        <f t="shared" si="82"/>
        <v/>
      </c>
    </row>
    <row r="1754" spans="1:28" s="210" customFormat="1" ht="20">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80"/>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81"/>
        <v>0</v>
      </c>
      <c r="AB1754" s="211" t="str">
        <f t="shared" si="82"/>
        <v/>
      </c>
    </row>
    <row r="1755" spans="1:28" s="210" customFormat="1" ht="20">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80"/>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81"/>
        <v>0</v>
      </c>
      <c r="AB1755" s="211" t="str">
        <f t="shared" si="82"/>
        <v/>
      </c>
    </row>
    <row r="1756" spans="1:28" s="210" customFormat="1" ht="20">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83">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84">IF(AND(C1756="Smelter not listed",OR(LEN(D1756)=0,LEN(E1756)=0)),1,0)</f>
        <v>0</v>
      </c>
      <c r="AB1756" s="211" t="str">
        <f t="shared" ref="AB1756:AB1786" si="85">B1756&amp;C1756</f>
        <v/>
      </c>
    </row>
    <row r="1757" spans="1:28" s="210" customFormat="1" ht="20">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83"/>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84"/>
        <v>0</v>
      </c>
      <c r="AB1757" s="211" t="str">
        <f t="shared" si="85"/>
        <v/>
      </c>
    </row>
    <row r="1758" spans="1:28" s="210" customFormat="1" ht="20">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83"/>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84"/>
        <v>0</v>
      </c>
      <c r="AB1758" s="211" t="str">
        <f t="shared" si="85"/>
        <v/>
      </c>
    </row>
    <row r="1759" spans="1:28" s="210" customFormat="1" ht="20">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83"/>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84"/>
        <v>0</v>
      </c>
      <c r="AB1759" s="211" t="str">
        <f t="shared" si="85"/>
        <v/>
      </c>
    </row>
    <row r="1760" spans="1:28" s="210" customFormat="1" ht="20">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83"/>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84"/>
        <v>0</v>
      </c>
      <c r="AB1760" s="211" t="str">
        <f t="shared" si="85"/>
        <v/>
      </c>
    </row>
    <row r="1761" spans="1:28" s="210" customFormat="1" ht="20">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83"/>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84"/>
        <v>0</v>
      </c>
      <c r="AB1761" s="211" t="str">
        <f t="shared" si="85"/>
        <v/>
      </c>
    </row>
    <row r="1762" spans="1:28" s="210" customFormat="1" ht="20">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83"/>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84"/>
        <v>0</v>
      </c>
      <c r="AB1762" s="211" t="str">
        <f t="shared" si="85"/>
        <v/>
      </c>
    </row>
    <row r="1763" spans="1:28" s="210" customFormat="1" ht="20">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83"/>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84"/>
        <v>0</v>
      </c>
      <c r="AB1763" s="211" t="str">
        <f t="shared" si="85"/>
        <v/>
      </c>
    </row>
    <row r="1764" spans="1:28" s="210" customFormat="1" ht="20">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83"/>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84"/>
        <v>0</v>
      </c>
      <c r="AB1764" s="211" t="str">
        <f t="shared" si="85"/>
        <v/>
      </c>
    </row>
    <row r="1765" spans="1:28" s="210" customFormat="1" ht="20">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83"/>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84"/>
        <v>0</v>
      </c>
      <c r="AB1765" s="211" t="str">
        <f t="shared" si="85"/>
        <v/>
      </c>
    </row>
    <row r="1766" spans="1:28" s="210" customFormat="1" ht="20">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83"/>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84"/>
        <v>0</v>
      </c>
      <c r="AB1766" s="211" t="str">
        <f t="shared" si="85"/>
        <v/>
      </c>
    </row>
    <row r="1767" spans="1:28" s="210" customFormat="1" ht="20">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83"/>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84"/>
        <v>0</v>
      </c>
      <c r="AB1767" s="211" t="str">
        <f t="shared" si="85"/>
        <v/>
      </c>
    </row>
    <row r="1768" spans="1:28" s="210" customFormat="1" ht="20">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83"/>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84"/>
        <v>0</v>
      </c>
      <c r="AB1768" s="211" t="str">
        <f t="shared" si="85"/>
        <v/>
      </c>
    </row>
    <row r="1769" spans="1:28" s="210" customFormat="1" ht="20">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83"/>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84"/>
        <v>0</v>
      </c>
      <c r="AB1769" s="211" t="str">
        <f t="shared" si="85"/>
        <v/>
      </c>
    </row>
    <row r="1770" spans="1:28" s="210" customFormat="1" ht="20">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83"/>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84"/>
        <v>0</v>
      </c>
      <c r="AB1770" s="211" t="str">
        <f t="shared" si="85"/>
        <v/>
      </c>
    </row>
    <row r="1771" spans="1:28" s="210" customFormat="1" ht="20">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83"/>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84"/>
        <v>0</v>
      </c>
      <c r="AB1771" s="211" t="str">
        <f t="shared" si="85"/>
        <v/>
      </c>
    </row>
    <row r="1772" spans="1:28" s="210" customFormat="1" ht="20">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83"/>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84"/>
        <v>0</v>
      </c>
      <c r="AB1772" s="211" t="str">
        <f t="shared" si="85"/>
        <v/>
      </c>
    </row>
    <row r="1773" spans="1:28" s="210" customFormat="1" ht="20">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83"/>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84"/>
        <v>0</v>
      </c>
      <c r="AB1773" s="211" t="str">
        <f t="shared" si="85"/>
        <v/>
      </c>
    </row>
    <row r="1774" spans="1:28" s="210" customFormat="1" ht="20">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83"/>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84"/>
        <v>0</v>
      </c>
      <c r="AB1774" s="211" t="str">
        <f t="shared" si="85"/>
        <v/>
      </c>
    </row>
    <row r="1775" spans="1:28" s="210" customFormat="1" ht="20">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83"/>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84"/>
        <v>0</v>
      </c>
      <c r="AB1775" s="211" t="str">
        <f t="shared" si="85"/>
        <v/>
      </c>
    </row>
    <row r="1776" spans="1:28" s="210" customFormat="1" ht="20">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83"/>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84"/>
        <v>0</v>
      </c>
      <c r="AB1776" s="211" t="str">
        <f t="shared" si="85"/>
        <v/>
      </c>
    </row>
    <row r="1777" spans="1:28" s="210" customFormat="1" ht="20">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83"/>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84"/>
        <v>0</v>
      </c>
      <c r="AB1777" s="211" t="str">
        <f t="shared" si="85"/>
        <v/>
      </c>
    </row>
    <row r="1778" spans="1:28" s="210" customFormat="1" ht="20">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83"/>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84"/>
        <v>0</v>
      </c>
      <c r="AB1778" s="211" t="str">
        <f t="shared" si="85"/>
        <v/>
      </c>
    </row>
    <row r="1779" spans="1:28" s="210" customFormat="1" ht="20">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83"/>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84"/>
        <v>0</v>
      </c>
      <c r="AB1779" s="211" t="str">
        <f t="shared" si="85"/>
        <v/>
      </c>
    </row>
    <row r="1780" spans="1:28" s="210" customFormat="1" ht="20">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83"/>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84"/>
        <v>0</v>
      </c>
      <c r="AB1780" s="211" t="str">
        <f t="shared" si="85"/>
        <v/>
      </c>
    </row>
    <row r="1781" spans="1:28" s="210" customFormat="1" ht="20">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83"/>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84"/>
        <v>0</v>
      </c>
      <c r="AB1781" s="211" t="str">
        <f t="shared" si="85"/>
        <v/>
      </c>
    </row>
    <row r="1782" spans="1:28" s="210" customFormat="1" ht="20">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83"/>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84"/>
        <v>0</v>
      </c>
      <c r="AB1782" s="211" t="str">
        <f t="shared" si="85"/>
        <v/>
      </c>
    </row>
    <row r="1783" spans="1:28" s="210" customFormat="1" ht="20">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83"/>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84"/>
        <v>0</v>
      </c>
      <c r="AB1783" s="211" t="str">
        <f t="shared" si="85"/>
        <v/>
      </c>
    </row>
    <row r="1784" spans="1:28" s="210" customFormat="1" ht="20">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83"/>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84"/>
        <v>0</v>
      </c>
      <c r="AB1784" s="211" t="str">
        <f t="shared" si="85"/>
        <v/>
      </c>
    </row>
    <row r="1785" spans="1:28" s="210" customFormat="1" ht="20">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83"/>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84"/>
        <v>0</v>
      </c>
      <c r="AB1785" s="211" t="str">
        <f t="shared" si="85"/>
        <v/>
      </c>
    </row>
    <row r="1786" spans="1:28" s="210" customFormat="1" ht="20">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83"/>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84"/>
        <v>0</v>
      </c>
      <c r="AB1786" s="211" t="str">
        <f t="shared" si="85"/>
        <v/>
      </c>
    </row>
    <row r="1787" spans="1:28" s="210" customFormat="1" ht="20">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86">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87">IF(AND(C1787="Smelter not listed",OR(LEN(D1787)=0,LEN(E1787)=0)),1,0)</f>
        <v>0</v>
      </c>
      <c r="AB1787" s="211" t="str">
        <f t="shared" ref="AB1787" si="88">B1787&amp;C1787</f>
        <v/>
      </c>
    </row>
    <row r="1788" spans="1:28" s="210" customFormat="1" ht="20">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89">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90">IF(AND(C1788="Smelter not listed",OR(LEN(D1788)=0,LEN(E1788)=0)),1,0)</f>
        <v>0</v>
      </c>
      <c r="AB1788" s="211" t="str">
        <f t="shared" ref="AB1788:AB1819" si="91">B1788&amp;C1788</f>
        <v/>
      </c>
    </row>
    <row r="1789" spans="1:28" s="210" customFormat="1" ht="20">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89"/>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90"/>
        <v>0</v>
      </c>
      <c r="AB1789" s="211" t="str">
        <f t="shared" si="91"/>
        <v/>
      </c>
    </row>
    <row r="1790" spans="1:28" s="210" customFormat="1" ht="20">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89"/>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90"/>
        <v>0</v>
      </c>
      <c r="AB1790" s="211" t="str">
        <f t="shared" si="91"/>
        <v/>
      </c>
    </row>
    <row r="1791" spans="1:28" s="210" customFormat="1" ht="20">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89"/>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90"/>
        <v>0</v>
      </c>
      <c r="AB1791" s="211" t="str">
        <f t="shared" si="91"/>
        <v/>
      </c>
    </row>
    <row r="1792" spans="1:28" s="210" customFormat="1" ht="20">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89"/>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90"/>
        <v>0</v>
      </c>
      <c r="AB1792" s="211" t="str">
        <f t="shared" si="91"/>
        <v/>
      </c>
    </row>
    <row r="1793" spans="1:28" s="210" customFormat="1" ht="20">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89"/>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90"/>
        <v>0</v>
      </c>
      <c r="AB1793" s="211" t="str">
        <f t="shared" si="91"/>
        <v/>
      </c>
    </row>
    <row r="1794" spans="1:28" s="210" customFormat="1" ht="20">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89"/>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90"/>
        <v>0</v>
      </c>
      <c r="AB1794" s="211" t="str">
        <f t="shared" si="91"/>
        <v/>
      </c>
    </row>
    <row r="1795" spans="1:28" s="210" customFormat="1" ht="20">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89"/>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90"/>
        <v>0</v>
      </c>
      <c r="AB1795" s="211" t="str">
        <f t="shared" si="91"/>
        <v/>
      </c>
    </row>
    <row r="1796" spans="1:28" s="210" customFormat="1" ht="20">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89"/>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90"/>
        <v>0</v>
      </c>
      <c r="AB1796" s="211" t="str">
        <f t="shared" si="91"/>
        <v/>
      </c>
    </row>
    <row r="1797" spans="1:28" s="210" customFormat="1" ht="20">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89"/>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90"/>
        <v>0</v>
      </c>
      <c r="AB1797" s="211" t="str">
        <f t="shared" si="91"/>
        <v/>
      </c>
    </row>
    <row r="1798" spans="1:28" s="210" customFormat="1" ht="20">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89"/>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90"/>
        <v>0</v>
      </c>
      <c r="AB1798" s="211" t="str">
        <f t="shared" si="91"/>
        <v/>
      </c>
    </row>
    <row r="1799" spans="1:28" s="210" customFormat="1" ht="20">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89"/>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90"/>
        <v>0</v>
      </c>
      <c r="AB1799" s="211" t="str">
        <f t="shared" si="91"/>
        <v/>
      </c>
    </row>
    <row r="1800" spans="1:28" s="210" customFormat="1" ht="20">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89"/>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90"/>
        <v>0</v>
      </c>
      <c r="AB1800" s="211" t="str">
        <f t="shared" si="91"/>
        <v/>
      </c>
    </row>
    <row r="1801" spans="1:28" s="210" customFormat="1" ht="20">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89"/>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90"/>
        <v>0</v>
      </c>
      <c r="AB1801" s="211" t="str">
        <f t="shared" si="91"/>
        <v/>
      </c>
    </row>
    <row r="1802" spans="1:28" s="210" customFormat="1" ht="20">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89"/>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90"/>
        <v>0</v>
      </c>
      <c r="AB1802" s="211" t="str">
        <f t="shared" si="91"/>
        <v/>
      </c>
    </row>
    <row r="1803" spans="1:28" s="210" customFormat="1" ht="20">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89"/>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90"/>
        <v>0</v>
      </c>
      <c r="AB1803" s="211" t="str">
        <f t="shared" si="91"/>
        <v/>
      </c>
    </row>
    <row r="1804" spans="1:28" s="210" customFormat="1" ht="20">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89"/>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90"/>
        <v>0</v>
      </c>
      <c r="AB1804" s="211" t="str">
        <f t="shared" si="91"/>
        <v/>
      </c>
    </row>
    <row r="1805" spans="1:28" s="210" customFormat="1" ht="20">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89"/>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90"/>
        <v>0</v>
      </c>
      <c r="AB1805" s="211" t="str">
        <f t="shared" si="91"/>
        <v/>
      </c>
    </row>
    <row r="1806" spans="1:28" s="210" customFormat="1" ht="20">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89"/>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90"/>
        <v>0</v>
      </c>
      <c r="AB1806" s="211" t="str">
        <f t="shared" si="91"/>
        <v/>
      </c>
    </row>
    <row r="1807" spans="1:28" s="210" customFormat="1" ht="20">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89"/>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90"/>
        <v>0</v>
      </c>
      <c r="AB1807" s="211" t="str">
        <f t="shared" si="91"/>
        <v/>
      </c>
    </row>
    <row r="1808" spans="1:28" s="210" customFormat="1" ht="20">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89"/>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90"/>
        <v>0</v>
      </c>
      <c r="AB1808" s="211" t="str">
        <f t="shared" si="91"/>
        <v/>
      </c>
    </row>
    <row r="1809" spans="1:28" s="210" customFormat="1" ht="20">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89"/>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90"/>
        <v>0</v>
      </c>
      <c r="AB1809" s="211" t="str">
        <f t="shared" si="91"/>
        <v/>
      </c>
    </row>
    <row r="1810" spans="1:28" s="210" customFormat="1" ht="20">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89"/>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90"/>
        <v>0</v>
      </c>
      <c r="AB1810" s="211" t="str">
        <f t="shared" si="91"/>
        <v/>
      </c>
    </row>
    <row r="1811" spans="1:28" s="210" customFormat="1" ht="20">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89"/>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90"/>
        <v>0</v>
      </c>
      <c r="AB1811" s="211" t="str">
        <f t="shared" si="91"/>
        <v/>
      </c>
    </row>
    <row r="1812" spans="1:28" s="210" customFormat="1" ht="20">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89"/>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90"/>
        <v>0</v>
      </c>
      <c r="AB1812" s="211" t="str">
        <f t="shared" si="91"/>
        <v/>
      </c>
    </row>
    <row r="1813" spans="1:28" s="210" customFormat="1" ht="20">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89"/>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90"/>
        <v>0</v>
      </c>
      <c r="AB1813" s="211" t="str">
        <f t="shared" si="91"/>
        <v/>
      </c>
    </row>
    <row r="1814" spans="1:28" s="210" customFormat="1" ht="20">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89"/>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90"/>
        <v>0</v>
      </c>
      <c r="AB1814" s="211" t="str">
        <f t="shared" si="91"/>
        <v/>
      </c>
    </row>
    <row r="1815" spans="1:28" s="210" customFormat="1" ht="20">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89"/>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90"/>
        <v>0</v>
      </c>
      <c r="AB1815" s="211" t="str">
        <f t="shared" si="91"/>
        <v/>
      </c>
    </row>
    <row r="1816" spans="1:28" s="210" customFormat="1" ht="20">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89"/>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90"/>
        <v>0</v>
      </c>
      <c r="AB1816" s="211" t="str">
        <f t="shared" si="91"/>
        <v/>
      </c>
    </row>
    <row r="1817" spans="1:28" s="210" customFormat="1" ht="20">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89"/>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90"/>
        <v>0</v>
      </c>
      <c r="AB1817" s="211" t="str">
        <f t="shared" si="91"/>
        <v/>
      </c>
    </row>
    <row r="1818" spans="1:28" s="210" customFormat="1" ht="20">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89"/>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90"/>
        <v>0</v>
      </c>
      <c r="AB1818" s="211" t="str">
        <f t="shared" si="91"/>
        <v/>
      </c>
    </row>
    <row r="1819" spans="1:28" s="210" customFormat="1" ht="20">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89"/>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90"/>
        <v>0</v>
      </c>
      <c r="AB1819" s="211" t="str">
        <f t="shared" si="91"/>
        <v/>
      </c>
    </row>
    <row r="1820" spans="1:28" s="210" customFormat="1" ht="20">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92">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93">IF(AND(C1820="Smelter not listed",OR(LEN(D1820)=0,LEN(E1820)=0)),1,0)</f>
        <v>0</v>
      </c>
      <c r="AB1820" s="211" t="str">
        <f t="shared" ref="AB1820:AB1850" si="94">B1820&amp;C1820</f>
        <v/>
      </c>
    </row>
    <row r="1821" spans="1:28" s="210" customFormat="1" ht="20">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92"/>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93"/>
        <v>0</v>
      </c>
      <c r="AB1821" s="211" t="str">
        <f t="shared" si="94"/>
        <v/>
      </c>
    </row>
    <row r="1822" spans="1:28" s="210" customFormat="1" ht="20">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92"/>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93"/>
        <v>0</v>
      </c>
      <c r="AB1822" s="211" t="str">
        <f t="shared" si="94"/>
        <v/>
      </c>
    </row>
    <row r="1823" spans="1:28" s="210" customFormat="1" ht="20">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92"/>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93"/>
        <v>0</v>
      </c>
      <c r="AB1823" s="211" t="str">
        <f t="shared" si="94"/>
        <v/>
      </c>
    </row>
    <row r="1824" spans="1:28" s="210" customFormat="1" ht="20">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92"/>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93"/>
        <v>0</v>
      </c>
      <c r="AB1824" s="211" t="str">
        <f t="shared" si="94"/>
        <v/>
      </c>
    </row>
    <row r="1825" spans="1:28" s="210" customFormat="1" ht="20">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92"/>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93"/>
        <v>0</v>
      </c>
      <c r="AB1825" s="211" t="str">
        <f t="shared" si="94"/>
        <v/>
      </c>
    </row>
    <row r="1826" spans="1:28" s="210" customFormat="1" ht="20">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92"/>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93"/>
        <v>0</v>
      </c>
      <c r="AB1826" s="211" t="str">
        <f t="shared" si="94"/>
        <v/>
      </c>
    </row>
    <row r="1827" spans="1:28" s="210" customFormat="1" ht="20">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92"/>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93"/>
        <v>0</v>
      </c>
      <c r="AB1827" s="211" t="str">
        <f t="shared" si="94"/>
        <v/>
      </c>
    </row>
    <row r="1828" spans="1:28" s="210" customFormat="1" ht="20">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92"/>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93"/>
        <v>0</v>
      </c>
      <c r="AB1828" s="211" t="str">
        <f t="shared" si="94"/>
        <v/>
      </c>
    </row>
    <row r="1829" spans="1:28" s="210" customFormat="1" ht="20">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92"/>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93"/>
        <v>0</v>
      </c>
      <c r="AB1829" s="211" t="str">
        <f t="shared" si="94"/>
        <v/>
      </c>
    </row>
    <row r="1830" spans="1:28" s="210" customFormat="1" ht="20">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92"/>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93"/>
        <v>0</v>
      </c>
      <c r="AB1830" s="211" t="str">
        <f t="shared" si="94"/>
        <v/>
      </c>
    </row>
    <row r="1831" spans="1:28" s="210" customFormat="1" ht="20">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92"/>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93"/>
        <v>0</v>
      </c>
      <c r="AB1831" s="211" t="str">
        <f t="shared" si="94"/>
        <v/>
      </c>
    </row>
    <row r="1832" spans="1:28" s="210" customFormat="1" ht="20">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92"/>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93"/>
        <v>0</v>
      </c>
      <c r="AB1832" s="211" t="str">
        <f t="shared" si="94"/>
        <v/>
      </c>
    </row>
    <row r="1833" spans="1:28" s="210" customFormat="1" ht="20">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92"/>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93"/>
        <v>0</v>
      </c>
      <c r="AB1833" s="211" t="str">
        <f t="shared" si="94"/>
        <v/>
      </c>
    </row>
    <row r="1834" spans="1:28" s="210" customFormat="1" ht="20">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92"/>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93"/>
        <v>0</v>
      </c>
      <c r="AB1834" s="211" t="str">
        <f t="shared" si="94"/>
        <v/>
      </c>
    </row>
    <row r="1835" spans="1:28" s="210" customFormat="1" ht="20">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92"/>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93"/>
        <v>0</v>
      </c>
      <c r="AB1835" s="211" t="str">
        <f t="shared" si="94"/>
        <v/>
      </c>
    </row>
    <row r="1836" spans="1:28" s="210" customFormat="1" ht="20">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92"/>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93"/>
        <v>0</v>
      </c>
      <c r="AB1836" s="211" t="str">
        <f t="shared" si="94"/>
        <v/>
      </c>
    </row>
    <row r="1837" spans="1:28" s="210" customFormat="1" ht="20">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92"/>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93"/>
        <v>0</v>
      </c>
      <c r="AB1837" s="211" t="str">
        <f t="shared" si="94"/>
        <v/>
      </c>
    </row>
    <row r="1838" spans="1:28" s="210" customFormat="1" ht="20">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92"/>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93"/>
        <v>0</v>
      </c>
      <c r="AB1838" s="211" t="str">
        <f t="shared" si="94"/>
        <v/>
      </c>
    </row>
    <row r="1839" spans="1:28" s="210" customFormat="1" ht="20">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92"/>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93"/>
        <v>0</v>
      </c>
      <c r="AB1839" s="211" t="str">
        <f t="shared" si="94"/>
        <v/>
      </c>
    </row>
    <row r="1840" spans="1:28" s="210" customFormat="1" ht="20">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92"/>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93"/>
        <v>0</v>
      </c>
      <c r="AB1840" s="211" t="str">
        <f t="shared" si="94"/>
        <v/>
      </c>
    </row>
    <row r="1841" spans="1:28" s="210" customFormat="1" ht="20">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92"/>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93"/>
        <v>0</v>
      </c>
      <c r="AB1841" s="211" t="str">
        <f t="shared" si="94"/>
        <v/>
      </c>
    </row>
    <row r="1842" spans="1:28" s="210" customFormat="1" ht="20">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92"/>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93"/>
        <v>0</v>
      </c>
      <c r="AB1842" s="211" t="str">
        <f t="shared" si="94"/>
        <v/>
      </c>
    </row>
    <row r="1843" spans="1:28" s="210" customFormat="1" ht="20">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92"/>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93"/>
        <v>0</v>
      </c>
      <c r="AB1843" s="211" t="str">
        <f t="shared" si="94"/>
        <v/>
      </c>
    </row>
    <row r="1844" spans="1:28" s="210" customFormat="1" ht="20">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92"/>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93"/>
        <v>0</v>
      </c>
      <c r="AB1844" s="211" t="str">
        <f t="shared" si="94"/>
        <v/>
      </c>
    </row>
    <row r="1845" spans="1:28" s="210" customFormat="1" ht="20">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92"/>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93"/>
        <v>0</v>
      </c>
      <c r="AB1845" s="211" t="str">
        <f t="shared" si="94"/>
        <v/>
      </c>
    </row>
    <row r="1846" spans="1:28" s="210" customFormat="1" ht="20">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92"/>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93"/>
        <v>0</v>
      </c>
      <c r="AB1846" s="211" t="str">
        <f t="shared" si="94"/>
        <v/>
      </c>
    </row>
    <row r="1847" spans="1:28" s="210" customFormat="1" ht="20">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92"/>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93"/>
        <v>0</v>
      </c>
      <c r="AB1847" s="211" t="str">
        <f t="shared" si="94"/>
        <v/>
      </c>
    </row>
    <row r="1848" spans="1:28" s="210" customFormat="1" ht="20">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92"/>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93"/>
        <v>0</v>
      </c>
      <c r="AB1848" s="211" t="str">
        <f t="shared" si="94"/>
        <v/>
      </c>
    </row>
    <row r="1849" spans="1:28" s="210" customFormat="1" ht="20">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92"/>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93"/>
        <v>0</v>
      </c>
      <c r="AB1849" s="211" t="str">
        <f t="shared" si="94"/>
        <v/>
      </c>
    </row>
    <row r="1850" spans="1:28" s="210" customFormat="1" ht="20">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92"/>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93"/>
        <v>0</v>
      </c>
      <c r="AB1850" s="211" t="str">
        <f t="shared" si="94"/>
        <v/>
      </c>
    </row>
    <row r="1851" spans="1:28" s="210" customFormat="1" ht="20">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95">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96">IF(AND(C1851="Smelter not listed",OR(LEN(D1851)=0,LEN(E1851)=0)),1,0)</f>
        <v>0</v>
      </c>
      <c r="AB1851" s="211" t="str">
        <f t="shared" ref="AB1851" si="97">B1851&amp;C1851</f>
        <v/>
      </c>
    </row>
    <row r="1852" spans="1:28" s="210" customFormat="1" ht="20">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98">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99">IF(AND(C1852="Smelter not listed",OR(LEN(D1852)=0,LEN(E1852)=0)),1,0)</f>
        <v>0</v>
      </c>
      <c r="AB1852" s="211" t="str">
        <f t="shared" ref="AB1852:AB1883" si="100">B1852&amp;C1852</f>
        <v/>
      </c>
    </row>
    <row r="1853" spans="1:28" s="210" customFormat="1" ht="20">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98"/>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99"/>
        <v>0</v>
      </c>
      <c r="AB1853" s="211" t="str">
        <f t="shared" si="100"/>
        <v/>
      </c>
    </row>
    <row r="1854" spans="1:28" s="210" customFormat="1" ht="20">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98"/>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99"/>
        <v>0</v>
      </c>
      <c r="AB1854" s="211" t="str">
        <f t="shared" si="100"/>
        <v/>
      </c>
    </row>
    <row r="1855" spans="1:28" s="210" customFormat="1" ht="20">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98"/>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99"/>
        <v>0</v>
      </c>
      <c r="AB1855" s="211" t="str">
        <f t="shared" si="100"/>
        <v/>
      </c>
    </row>
    <row r="1856" spans="1:28" s="210" customFormat="1" ht="20">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98"/>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99"/>
        <v>0</v>
      </c>
      <c r="AB1856" s="211" t="str">
        <f t="shared" si="100"/>
        <v/>
      </c>
    </row>
    <row r="1857" spans="1:28" s="210" customFormat="1" ht="20">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98"/>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99"/>
        <v>0</v>
      </c>
      <c r="AB1857" s="211" t="str">
        <f t="shared" si="100"/>
        <v/>
      </c>
    </row>
    <row r="1858" spans="1:28" s="210" customFormat="1" ht="20">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98"/>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99"/>
        <v>0</v>
      </c>
      <c r="AB1858" s="211" t="str">
        <f t="shared" si="100"/>
        <v/>
      </c>
    </row>
    <row r="1859" spans="1:28" s="210" customFormat="1" ht="20">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98"/>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99"/>
        <v>0</v>
      </c>
      <c r="AB1859" s="211" t="str">
        <f t="shared" si="100"/>
        <v/>
      </c>
    </row>
    <row r="1860" spans="1:28" s="210" customFormat="1" ht="20">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98"/>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99"/>
        <v>0</v>
      </c>
      <c r="AB1860" s="211" t="str">
        <f t="shared" si="100"/>
        <v/>
      </c>
    </row>
    <row r="1861" spans="1:28" s="210" customFormat="1" ht="20">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98"/>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99"/>
        <v>0</v>
      </c>
      <c r="AB1861" s="211" t="str">
        <f t="shared" si="100"/>
        <v/>
      </c>
    </row>
    <row r="1862" spans="1:28" s="210" customFormat="1" ht="20">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98"/>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99"/>
        <v>0</v>
      </c>
      <c r="AB1862" s="211" t="str">
        <f t="shared" si="100"/>
        <v/>
      </c>
    </row>
    <row r="1863" spans="1:28" s="210" customFormat="1" ht="20">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98"/>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99"/>
        <v>0</v>
      </c>
      <c r="AB1863" s="211" t="str">
        <f t="shared" si="100"/>
        <v/>
      </c>
    </row>
    <row r="1864" spans="1:28" s="210" customFormat="1" ht="20">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98"/>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99"/>
        <v>0</v>
      </c>
      <c r="AB1864" s="211" t="str">
        <f t="shared" si="100"/>
        <v/>
      </c>
    </row>
    <row r="1865" spans="1:28" s="210" customFormat="1" ht="20">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98"/>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99"/>
        <v>0</v>
      </c>
      <c r="AB1865" s="211" t="str">
        <f t="shared" si="100"/>
        <v/>
      </c>
    </row>
    <row r="1866" spans="1:28" s="210" customFormat="1" ht="20">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98"/>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99"/>
        <v>0</v>
      </c>
      <c r="AB1866" s="211" t="str">
        <f t="shared" si="100"/>
        <v/>
      </c>
    </row>
    <row r="1867" spans="1:28" s="210" customFormat="1" ht="20">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98"/>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99"/>
        <v>0</v>
      </c>
      <c r="AB1867" s="211" t="str">
        <f t="shared" si="100"/>
        <v/>
      </c>
    </row>
    <row r="1868" spans="1:28" s="210" customFormat="1" ht="20">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98"/>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99"/>
        <v>0</v>
      </c>
      <c r="AB1868" s="211" t="str">
        <f t="shared" si="100"/>
        <v/>
      </c>
    </row>
    <row r="1869" spans="1:28" s="210" customFormat="1" ht="20">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98"/>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99"/>
        <v>0</v>
      </c>
      <c r="AB1869" s="211" t="str">
        <f t="shared" si="100"/>
        <v/>
      </c>
    </row>
    <row r="1870" spans="1:28" s="210" customFormat="1" ht="20">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98"/>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99"/>
        <v>0</v>
      </c>
      <c r="AB1870" s="211" t="str">
        <f t="shared" si="100"/>
        <v/>
      </c>
    </row>
    <row r="1871" spans="1:28" s="210" customFormat="1" ht="20">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98"/>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99"/>
        <v>0</v>
      </c>
      <c r="AB1871" s="211" t="str">
        <f t="shared" si="100"/>
        <v/>
      </c>
    </row>
    <row r="1872" spans="1:28" s="210" customFormat="1" ht="20">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98"/>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99"/>
        <v>0</v>
      </c>
      <c r="AB1872" s="211" t="str">
        <f t="shared" si="100"/>
        <v/>
      </c>
    </row>
    <row r="1873" spans="1:28" s="210" customFormat="1" ht="20">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98"/>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99"/>
        <v>0</v>
      </c>
      <c r="AB1873" s="211" t="str">
        <f t="shared" si="100"/>
        <v/>
      </c>
    </row>
    <row r="1874" spans="1:28" s="210" customFormat="1" ht="20">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98"/>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99"/>
        <v>0</v>
      </c>
      <c r="AB1874" s="211" t="str">
        <f t="shared" si="100"/>
        <v/>
      </c>
    </row>
    <row r="1875" spans="1:28" s="210" customFormat="1" ht="20">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98"/>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99"/>
        <v>0</v>
      </c>
      <c r="AB1875" s="211" t="str">
        <f t="shared" si="100"/>
        <v/>
      </c>
    </row>
    <row r="1876" spans="1:28" s="210" customFormat="1" ht="20">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98"/>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99"/>
        <v>0</v>
      </c>
      <c r="AB1876" s="211" t="str">
        <f t="shared" si="100"/>
        <v/>
      </c>
    </row>
    <row r="1877" spans="1:28" s="210" customFormat="1" ht="20">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98"/>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99"/>
        <v>0</v>
      </c>
      <c r="AB1877" s="211" t="str">
        <f t="shared" si="100"/>
        <v/>
      </c>
    </row>
    <row r="1878" spans="1:28" s="210" customFormat="1" ht="20">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98"/>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99"/>
        <v>0</v>
      </c>
      <c r="AB1878" s="211" t="str">
        <f t="shared" si="100"/>
        <v/>
      </c>
    </row>
    <row r="1879" spans="1:28" s="210" customFormat="1" ht="20">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98"/>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99"/>
        <v>0</v>
      </c>
      <c r="AB1879" s="211" t="str">
        <f t="shared" si="100"/>
        <v/>
      </c>
    </row>
    <row r="1880" spans="1:28" s="210" customFormat="1" ht="20">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98"/>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99"/>
        <v>0</v>
      </c>
      <c r="AB1880" s="211" t="str">
        <f t="shared" si="100"/>
        <v/>
      </c>
    </row>
    <row r="1881" spans="1:28" s="210" customFormat="1" ht="20">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98"/>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99"/>
        <v>0</v>
      </c>
      <c r="AB1881" s="211" t="str">
        <f t="shared" si="100"/>
        <v/>
      </c>
    </row>
    <row r="1882" spans="1:28" s="210" customFormat="1" ht="20">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98"/>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99"/>
        <v>0</v>
      </c>
      <c r="AB1882" s="211" t="str">
        <f t="shared" si="100"/>
        <v/>
      </c>
    </row>
    <row r="1883" spans="1:28" s="210" customFormat="1" ht="20">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98"/>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99"/>
        <v>0</v>
      </c>
      <c r="AB1883" s="211" t="str">
        <f t="shared" si="100"/>
        <v/>
      </c>
    </row>
    <row r="1884" spans="1:28" s="210" customFormat="1" ht="20">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101">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102">IF(AND(C1884="Smelter not listed",OR(LEN(D1884)=0,LEN(E1884)=0)),1,0)</f>
        <v>0</v>
      </c>
      <c r="AB1884" s="211" t="str">
        <f t="shared" ref="AB1884:AB1914" si="103">B1884&amp;C1884</f>
        <v/>
      </c>
    </row>
    <row r="1885" spans="1:28" s="210" customFormat="1" ht="20">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101"/>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102"/>
        <v>0</v>
      </c>
      <c r="AB1885" s="211" t="str">
        <f t="shared" si="103"/>
        <v/>
      </c>
    </row>
    <row r="1886" spans="1:28" s="210" customFormat="1" ht="20">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101"/>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102"/>
        <v>0</v>
      </c>
      <c r="AB1886" s="211" t="str">
        <f t="shared" si="103"/>
        <v/>
      </c>
    </row>
    <row r="1887" spans="1:28" s="210" customFormat="1" ht="20">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101"/>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102"/>
        <v>0</v>
      </c>
      <c r="AB1887" s="211" t="str">
        <f t="shared" si="103"/>
        <v/>
      </c>
    </row>
    <row r="1888" spans="1:28" s="210" customFormat="1" ht="20">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101"/>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102"/>
        <v>0</v>
      </c>
      <c r="AB1888" s="211" t="str">
        <f t="shared" si="103"/>
        <v/>
      </c>
    </row>
    <row r="1889" spans="1:28" s="210" customFormat="1" ht="20">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101"/>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102"/>
        <v>0</v>
      </c>
      <c r="AB1889" s="211" t="str">
        <f t="shared" si="103"/>
        <v/>
      </c>
    </row>
    <row r="1890" spans="1:28" s="210" customFormat="1" ht="20">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101"/>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102"/>
        <v>0</v>
      </c>
      <c r="AB1890" s="211" t="str">
        <f t="shared" si="103"/>
        <v/>
      </c>
    </row>
    <row r="1891" spans="1:28" s="210" customFormat="1" ht="20">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101"/>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102"/>
        <v>0</v>
      </c>
      <c r="AB1891" s="211" t="str">
        <f t="shared" si="103"/>
        <v/>
      </c>
    </row>
    <row r="1892" spans="1:28" s="210" customFormat="1" ht="20">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101"/>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102"/>
        <v>0</v>
      </c>
      <c r="AB1892" s="211" t="str">
        <f t="shared" si="103"/>
        <v/>
      </c>
    </row>
    <row r="1893" spans="1:28" s="210" customFormat="1" ht="20">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101"/>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102"/>
        <v>0</v>
      </c>
      <c r="AB1893" s="211" t="str">
        <f t="shared" si="103"/>
        <v/>
      </c>
    </row>
    <row r="1894" spans="1:28" s="210" customFormat="1" ht="20">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101"/>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102"/>
        <v>0</v>
      </c>
      <c r="AB1894" s="211" t="str">
        <f t="shared" si="103"/>
        <v/>
      </c>
    </row>
    <row r="1895" spans="1:28" s="210" customFormat="1" ht="20">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101"/>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102"/>
        <v>0</v>
      </c>
      <c r="AB1895" s="211" t="str">
        <f t="shared" si="103"/>
        <v/>
      </c>
    </row>
    <row r="1896" spans="1:28" s="210" customFormat="1" ht="20">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101"/>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102"/>
        <v>0</v>
      </c>
      <c r="AB1896" s="211" t="str">
        <f t="shared" si="103"/>
        <v/>
      </c>
    </row>
    <row r="1897" spans="1:28" s="210" customFormat="1" ht="20">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101"/>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102"/>
        <v>0</v>
      </c>
      <c r="AB1897" s="211" t="str">
        <f t="shared" si="103"/>
        <v/>
      </c>
    </row>
    <row r="1898" spans="1:28" s="210" customFormat="1" ht="20">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101"/>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102"/>
        <v>0</v>
      </c>
      <c r="AB1898" s="211" t="str">
        <f t="shared" si="103"/>
        <v/>
      </c>
    </row>
    <row r="1899" spans="1:28" s="210" customFormat="1" ht="20">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101"/>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102"/>
        <v>0</v>
      </c>
      <c r="AB1899" s="211" t="str">
        <f t="shared" si="103"/>
        <v/>
      </c>
    </row>
    <row r="1900" spans="1:28" s="210" customFormat="1" ht="20">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101"/>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102"/>
        <v>0</v>
      </c>
      <c r="AB1900" s="211" t="str">
        <f t="shared" si="103"/>
        <v/>
      </c>
    </row>
    <row r="1901" spans="1:28" s="210" customFormat="1" ht="20">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101"/>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102"/>
        <v>0</v>
      </c>
      <c r="AB1901" s="211" t="str">
        <f t="shared" si="103"/>
        <v/>
      </c>
    </row>
    <row r="1902" spans="1:28" s="210" customFormat="1" ht="20">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101"/>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102"/>
        <v>0</v>
      </c>
      <c r="AB1902" s="211" t="str">
        <f t="shared" si="103"/>
        <v/>
      </c>
    </row>
    <row r="1903" spans="1:28" s="210" customFormat="1" ht="20">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101"/>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102"/>
        <v>0</v>
      </c>
      <c r="AB1903" s="211" t="str">
        <f t="shared" si="103"/>
        <v/>
      </c>
    </row>
    <row r="1904" spans="1:28" s="210" customFormat="1" ht="20">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101"/>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102"/>
        <v>0</v>
      </c>
      <c r="AB1904" s="211" t="str">
        <f t="shared" si="103"/>
        <v/>
      </c>
    </row>
    <row r="1905" spans="1:28" s="210" customFormat="1" ht="20">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101"/>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102"/>
        <v>0</v>
      </c>
      <c r="AB1905" s="211" t="str">
        <f t="shared" si="103"/>
        <v/>
      </c>
    </row>
    <row r="1906" spans="1:28" s="210" customFormat="1" ht="20">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101"/>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102"/>
        <v>0</v>
      </c>
      <c r="AB1906" s="211" t="str">
        <f t="shared" si="103"/>
        <v/>
      </c>
    </row>
    <row r="1907" spans="1:28" s="210" customFormat="1" ht="20">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101"/>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102"/>
        <v>0</v>
      </c>
      <c r="AB1907" s="211" t="str">
        <f t="shared" si="103"/>
        <v/>
      </c>
    </row>
    <row r="1908" spans="1:28" s="210" customFormat="1" ht="20">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101"/>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102"/>
        <v>0</v>
      </c>
      <c r="AB1908" s="211" t="str">
        <f t="shared" si="103"/>
        <v/>
      </c>
    </row>
    <row r="1909" spans="1:28" s="210" customFormat="1" ht="20">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101"/>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102"/>
        <v>0</v>
      </c>
      <c r="AB1909" s="211" t="str">
        <f t="shared" si="103"/>
        <v/>
      </c>
    </row>
    <row r="1910" spans="1:28" s="210" customFormat="1" ht="20">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101"/>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102"/>
        <v>0</v>
      </c>
      <c r="AB1910" s="211" t="str">
        <f t="shared" si="103"/>
        <v/>
      </c>
    </row>
    <row r="1911" spans="1:28" s="210" customFormat="1" ht="20">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101"/>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102"/>
        <v>0</v>
      </c>
      <c r="AB1911" s="211" t="str">
        <f t="shared" si="103"/>
        <v/>
      </c>
    </row>
    <row r="1912" spans="1:28" s="210" customFormat="1" ht="20">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101"/>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102"/>
        <v>0</v>
      </c>
      <c r="AB1912" s="211" t="str">
        <f t="shared" si="103"/>
        <v/>
      </c>
    </row>
    <row r="1913" spans="1:28" s="210" customFormat="1" ht="20">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101"/>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102"/>
        <v>0</v>
      </c>
      <c r="AB1913" s="211" t="str">
        <f t="shared" si="103"/>
        <v/>
      </c>
    </row>
    <row r="1914" spans="1:28" s="210" customFormat="1" ht="20">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101"/>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102"/>
        <v>0</v>
      </c>
      <c r="AB1914" s="211" t="str">
        <f t="shared" si="103"/>
        <v/>
      </c>
    </row>
    <row r="1915" spans="1:28" s="210" customFormat="1" ht="20">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104">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105">IF(AND(C1915="Smelter not listed",OR(LEN(D1915)=0,LEN(E1915)=0)),1,0)</f>
        <v>0</v>
      </c>
      <c r="AB1915" s="211" t="str">
        <f t="shared" ref="AB1915" si="106">B1915&amp;C1915</f>
        <v/>
      </c>
    </row>
    <row r="1916" spans="1:28" s="210" customFormat="1" ht="20">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107">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108">IF(AND(C1916="Smelter not listed",OR(LEN(D1916)=0,LEN(E1916)=0)),1,0)</f>
        <v>0</v>
      </c>
      <c r="AB1916" s="211" t="str">
        <f t="shared" ref="AB1916:AB1947" si="109">B1916&amp;C1916</f>
        <v/>
      </c>
    </row>
    <row r="1917" spans="1:28" s="210" customFormat="1" ht="20">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107"/>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108"/>
        <v>0</v>
      </c>
      <c r="AB1917" s="211" t="str">
        <f t="shared" si="109"/>
        <v/>
      </c>
    </row>
    <row r="1918" spans="1:28" s="210" customFormat="1" ht="20">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107"/>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108"/>
        <v>0</v>
      </c>
      <c r="AB1918" s="211" t="str">
        <f t="shared" si="109"/>
        <v/>
      </c>
    </row>
    <row r="1919" spans="1:28" s="210" customFormat="1" ht="20">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107"/>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108"/>
        <v>0</v>
      </c>
      <c r="AB1919" s="211" t="str">
        <f t="shared" si="109"/>
        <v/>
      </c>
    </row>
    <row r="1920" spans="1:28" s="210" customFormat="1" ht="20">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107"/>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108"/>
        <v>0</v>
      </c>
      <c r="AB1920" s="211" t="str">
        <f t="shared" si="109"/>
        <v/>
      </c>
    </row>
    <row r="1921" spans="1:28" s="210" customFormat="1" ht="20">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107"/>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108"/>
        <v>0</v>
      </c>
      <c r="AB1921" s="211" t="str">
        <f t="shared" si="109"/>
        <v/>
      </c>
    </row>
    <row r="1922" spans="1:28" s="210" customFormat="1" ht="20">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107"/>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108"/>
        <v>0</v>
      </c>
      <c r="AB1922" s="211" t="str">
        <f t="shared" si="109"/>
        <v/>
      </c>
    </row>
    <row r="1923" spans="1:28" s="210" customFormat="1" ht="20">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107"/>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108"/>
        <v>0</v>
      </c>
      <c r="AB1923" s="211" t="str">
        <f t="shared" si="109"/>
        <v/>
      </c>
    </row>
    <row r="1924" spans="1:28" s="210" customFormat="1" ht="20">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107"/>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108"/>
        <v>0</v>
      </c>
      <c r="AB1924" s="211" t="str">
        <f t="shared" si="109"/>
        <v/>
      </c>
    </row>
    <row r="1925" spans="1:28" s="210" customFormat="1" ht="20">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107"/>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108"/>
        <v>0</v>
      </c>
      <c r="AB1925" s="211" t="str">
        <f t="shared" si="109"/>
        <v/>
      </c>
    </row>
    <row r="1926" spans="1:28" s="210" customFormat="1" ht="20">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107"/>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108"/>
        <v>0</v>
      </c>
      <c r="AB1926" s="211" t="str">
        <f t="shared" si="109"/>
        <v/>
      </c>
    </row>
    <row r="1927" spans="1:28" s="210" customFormat="1" ht="20">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107"/>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108"/>
        <v>0</v>
      </c>
      <c r="AB1927" s="211" t="str">
        <f t="shared" si="109"/>
        <v/>
      </c>
    </row>
    <row r="1928" spans="1:28" s="210" customFormat="1" ht="20">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107"/>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108"/>
        <v>0</v>
      </c>
      <c r="AB1928" s="211" t="str">
        <f t="shared" si="109"/>
        <v/>
      </c>
    </row>
    <row r="1929" spans="1:28" s="210" customFormat="1" ht="20">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107"/>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108"/>
        <v>0</v>
      </c>
      <c r="AB1929" s="211" t="str">
        <f t="shared" si="109"/>
        <v/>
      </c>
    </row>
    <row r="1930" spans="1:28" s="210" customFormat="1" ht="20">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107"/>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108"/>
        <v>0</v>
      </c>
      <c r="AB1930" s="211" t="str">
        <f t="shared" si="109"/>
        <v/>
      </c>
    </row>
    <row r="1931" spans="1:28" s="210" customFormat="1" ht="20">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107"/>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108"/>
        <v>0</v>
      </c>
      <c r="AB1931" s="211" t="str">
        <f t="shared" si="109"/>
        <v/>
      </c>
    </row>
    <row r="1932" spans="1:28" s="210" customFormat="1" ht="20">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107"/>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108"/>
        <v>0</v>
      </c>
      <c r="AB1932" s="211" t="str">
        <f t="shared" si="109"/>
        <v/>
      </c>
    </row>
    <row r="1933" spans="1:28" s="210" customFormat="1" ht="20">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107"/>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108"/>
        <v>0</v>
      </c>
      <c r="AB1933" s="211" t="str">
        <f t="shared" si="109"/>
        <v/>
      </c>
    </row>
    <row r="1934" spans="1:28" s="210" customFormat="1" ht="20">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107"/>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108"/>
        <v>0</v>
      </c>
      <c r="AB1934" s="211" t="str">
        <f t="shared" si="109"/>
        <v/>
      </c>
    </row>
    <row r="1935" spans="1:28" s="210" customFormat="1" ht="20">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107"/>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108"/>
        <v>0</v>
      </c>
      <c r="AB1935" s="211" t="str">
        <f t="shared" si="109"/>
        <v/>
      </c>
    </row>
    <row r="1936" spans="1:28" s="210" customFormat="1" ht="20">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107"/>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108"/>
        <v>0</v>
      </c>
      <c r="AB1936" s="211" t="str">
        <f t="shared" si="109"/>
        <v/>
      </c>
    </row>
    <row r="1937" spans="1:28" s="210" customFormat="1" ht="20">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107"/>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108"/>
        <v>0</v>
      </c>
      <c r="AB1937" s="211" t="str">
        <f t="shared" si="109"/>
        <v/>
      </c>
    </row>
    <row r="1938" spans="1:28" s="210" customFormat="1" ht="20">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107"/>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108"/>
        <v>0</v>
      </c>
      <c r="AB1938" s="211" t="str">
        <f t="shared" si="109"/>
        <v/>
      </c>
    </row>
    <row r="1939" spans="1:28" s="210" customFormat="1" ht="20">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107"/>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108"/>
        <v>0</v>
      </c>
      <c r="AB1939" s="211" t="str">
        <f t="shared" si="109"/>
        <v/>
      </c>
    </row>
    <row r="1940" spans="1:28" s="210" customFormat="1" ht="20">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107"/>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108"/>
        <v>0</v>
      </c>
      <c r="AB1940" s="211" t="str">
        <f t="shared" si="109"/>
        <v/>
      </c>
    </row>
    <row r="1941" spans="1:28" s="210" customFormat="1" ht="20">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107"/>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108"/>
        <v>0</v>
      </c>
      <c r="AB1941" s="211" t="str">
        <f t="shared" si="109"/>
        <v/>
      </c>
    </row>
    <row r="1942" spans="1:28" s="210" customFormat="1" ht="20">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107"/>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108"/>
        <v>0</v>
      </c>
      <c r="AB1942" s="211" t="str">
        <f t="shared" si="109"/>
        <v/>
      </c>
    </row>
    <row r="1943" spans="1:28" s="210" customFormat="1" ht="20">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107"/>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108"/>
        <v>0</v>
      </c>
      <c r="AB1943" s="211" t="str">
        <f t="shared" si="109"/>
        <v/>
      </c>
    </row>
    <row r="1944" spans="1:28" s="210" customFormat="1" ht="20">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107"/>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108"/>
        <v>0</v>
      </c>
      <c r="AB1944" s="211" t="str">
        <f t="shared" si="109"/>
        <v/>
      </c>
    </row>
    <row r="1945" spans="1:28" s="210" customFormat="1" ht="20">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107"/>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108"/>
        <v>0</v>
      </c>
      <c r="AB1945" s="211" t="str">
        <f t="shared" si="109"/>
        <v/>
      </c>
    </row>
    <row r="1946" spans="1:28" s="210" customFormat="1" ht="20">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107"/>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108"/>
        <v>0</v>
      </c>
      <c r="AB1946" s="211" t="str">
        <f t="shared" si="109"/>
        <v/>
      </c>
    </row>
    <row r="1947" spans="1:28" s="210" customFormat="1" ht="20">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107"/>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108"/>
        <v>0</v>
      </c>
      <c r="AB1947" s="211" t="str">
        <f t="shared" si="109"/>
        <v/>
      </c>
    </row>
    <row r="1948" spans="1:28" s="210" customFormat="1" ht="20">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110">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111">IF(AND(C1948="Smelter not listed",OR(LEN(D1948)=0,LEN(E1948)=0)),1,0)</f>
        <v>0</v>
      </c>
      <c r="AB1948" s="211" t="str">
        <f t="shared" ref="AB1948:AB1978" si="112">B1948&amp;C1948</f>
        <v/>
      </c>
    </row>
    <row r="1949" spans="1:28" s="210" customFormat="1" ht="20">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110"/>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111"/>
        <v>0</v>
      </c>
      <c r="AB1949" s="211" t="str">
        <f t="shared" si="112"/>
        <v/>
      </c>
    </row>
    <row r="1950" spans="1:28" s="210" customFormat="1" ht="20">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110"/>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111"/>
        <v>0</v>
      </c>
      <c r="AB1950" s="211" t="str">
        <f t="shared" si="112"/>
        <v/>
      </c>
    </row>
    <row r="1951" spans="1:28" s="210" customFormat="1" ht="20">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110"/>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111"/>
        <v>0</v>
      </c>
      <c r="AB1951" s="211" t="str">
        <f t="shared" si="112"/>
        <v/>
      </c>
    </row>
    <row r="1952" spans="1:28" s="210" customFormat="1" ht="20">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110"/>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111"/>
        <v>0</v>
      </c>
      <c r="AB1952" s="211" t="str">
        <f t="shared" si="112"/>
        <v/>
      </c>
    </row>
    <row r="1953" spans="1:28" s="210" customFormat="1" ht="20">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110"/>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111"/>
        <v>0</v>
      </c>
      <c r="AB1953" s="211" t="str">
        <f t="shared" si="112"/>
        <v/>
      </c>
    </row>
    <row r="1954" spans="1:28" s="210" customFormat="1" ht="20">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110"/>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111"/>
        <v>0</v>
      </c>
      <c r="AB1954" s="211" t="str">
        <f t="shared" si="112"/>
        <v/>
      </c>
    </row>
    <row r="1955" spans="1:28" s="210" customFormat="1" ht="20">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110"/>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111"/>
        <v>0</v>
      </c>
      <c r="AB1955" s="211" t="str">
        <f t="shared" si="112"/>
        <v/>
      </c>
    </row>
    <row r="1956" spans="1:28" s="210" customFormat="1" ht="20">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110"/>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111"/>
        <v>0</v>
      </c>
      <c r="AB1956" s="211" t="str">
        <f t="shared" si="112"/>
        <v/>
      </c>
    </row>
    <row r="1957" spans="1:28" s="210" customFormat="1" ht="20">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110"/>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111"/>
        <v>0</v>
      </c>
      <c r="AB1957" s="211" t="str">
        <f t="shared" si="112"/>
        <v/>
      </c>
    </row>
    <row r="1958" spans="1:28" s="210" customFormat="1" ht="20">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110"/>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111"/>
        <v>0</v>
      </c>
      <c r="AB1958" s="211" t="str">
        <f t="shared" si="112"/>
        <v/>
      </c>
    </row>
    <row r="1959" spans="1:28" s="210" customFormat="1" ht="20">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110"/>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111"/>
        <v>0</v>
      </c>
      <c r="AB1959" s="211" t="str">
        <f t="shared" si="112"/>
        <v/>
      </c>
    </row>
    <row r="1960" spans="1:28" s="210" customFormat="1" ht="20">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110"/>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111"/>
        <v>0</v>
      </c>
      <c r="AB1960" s="211" t="str">
        <f t="shared" si="112"/>
        <v/>
      </c>
    </row>
    <row r="1961" spans="1:28" s="210" customFormat="1" ht="20">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110"/>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111"/>
        <v>0</v>
      </c>
      <c r="AB1961" s="211" t="str">
        <f t="shared" si="112"/>
        <v/>
      </c>
    </row>
    <row r="1962" spans="1:28" s="210" customFormat="1" ht="20">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110"/>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111"/>
        <v>0</v>
      </c>
      <c r="AB1962" s="211" t="str">
        <f t="shared" si="112"/>
        <v/>
      </c>
    </row>
    <row r="1963" spans="1:28" s="210" customFormat="1" ht="20">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110"/>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111"/>
        <v>0</v>
      </c>
      <c r="AB1963" s="211" t="str">
        <f t="shared" si="112"/>
        <v/>
      </c>
    </row>
    <row r="1964" spans="1:28" s="210" customFormat="1" ht="20">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110"/>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111"/>
        <v>0</v>
      </c>
      <c r="AB1964" s="211" t="str">
        <f t="shared" si="112"/>
        <v/>
      </c>
    </row>
    <row r="1965" spans="1:28" s="210" customFormat="1" ht="20">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110"/>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111"/>
        <v>0</v>
      </c>
      <c r="AB1965" s="211" t="str">
        <f t="shared" si="112"/>
        <v/>
      </c>
    </row>
    <row r="1966" spans="1:28" s="210" customFormat="1" ht="20">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110"/>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111"/>
        <v>0</v>
      </c>
      <c r="AB1966" s="211" t="str">
        <f t="shared" si="112"/>
        <v/>
      </c>
    </row>
    <row r="1967" spans="1:28" s="210" customFormat="1" ht="20">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110"/>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111"/>
        <v>0</v>
      </c>
      <c r="AB1967" s="211" t="str">
        <f t="shared" si="112"/>
        <v/>
      </c>
    </row>
    <row r="1968" spans="1:28" s="210" customFormat="1" ht="20">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110"/>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111"/>
        <v>0</v>
      </c>
      <c r="AB1968" s="211" t="str">
        <f t="shared" si="112"/>
        <v/>
      </c>
    </row>
    <row r="1969" spans="1:28" s="210" customFormat="1" ht="20">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110"/>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111"/>
        <v>0</v>
      </c>
      <c r="AB1969" s="211" t="str">
        <f t="shared" si="112"/>
        <v/>
      </c>
    </row>
    <row r="1970" spans="1:28" s="210" customFormat="1" ht="20">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110"/>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111"/>
        <v>0</v>
      </c>
      <c r="AB1970" s="211" t="str">
        <f t="shared" si="112"/>
        <v/>
      </c>
    </row>
    <row r="1971" spans="1:28" s="210" customFormat="1" ht="20">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110"/>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111"/>
        <v>0</v>
      </c>
      <c r="AB1971" s="211" t="str">
        <f t="shared" si="112"/>
        <v/>
      </c>
    </row>
    <row r="1972" spans="1:28" s="210" customFormat="1" ht="20">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110"/>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111"/>
        <v>0</v>
      </c>
      <c r="AB1972" s="211" t="str">
        <f t="shared" si="112"/>
        <v/>
      </c>
    </row>
    <row r="1973" spans="1:28" s="210" customFormat="1" ht="20">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110"/>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111"/>
        <v>0</v>
      </c>
      <c r="AB1973" s="211" t="str">
        <f t="shared" si="112"/>
        <v/>
      </c>
    </row>
    <row r="1974" spans="1:28" s="210" customFormat="1" ht="20">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110"/>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111"/>
        <v>0</v>
      </c>
      <c r="AB1974" s="211" t="str">
        <f t="shared" si="112"/>
        <v/>
      </c>
    </row>
    <row r="1975" spans="1:28" s="210" customFormat="1" ht="20">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110"/>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111"/>
        <v>0</v>
      </c>
      <c r="AB1975" s="211" t="str">
        <f t="shared" si="112"/>
        <v/>
      </c>
    </row>
    <row r="1976" spans="1:28" s="210" customFormat="1" ht="20">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110"/>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111"/>
        <v>0</v>
      </c>
      <c r="AB1976" s="211" t="str">
        <f t="shared" si="112"/>
        <v/>
      </c>
    </row>
    <row r="1977" spans="1:28" s="210" customFormat="1" ht="20">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110"/>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111"/>
        <v>0</v>
      </c>
      <c r="AB1977" s="211" t="str">
        <f t="shared" si="112"/>
        <v/>
      </c>
    </row>
    <row r="1978" spans="1:28" s="210" customFormat="1" ht="20">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110"/>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111"/>
        <v>0</v>
      </c>
      <c r="AB1978" s="211" t="str">
        <f t="shared" si="112"/>
        <v/>
      </c>
    </row>
    <row r="1979" spans="1:28" s="210" customFormat="1" ht="20">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113">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114">IF(AND(C1979="Smelter not listed",OR(LEN(D1979)=0,LEN(E1979)=0)),1,0)</f>
        <v>0</v>
      </c>
      <c r="AB1979" s="211" t="str">
        <f t="shared" ref="AB1979" si="115">B1979&amp;C1979</f>
        <v/>
      </c>
    </row>
    <row r="1980" spans="1:28" s="210" customFormat="1" ht="20">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116">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117">IF(AND(C1980="Smelter not listed",OR(LEN(D1980)=0,LEN(E1980)=0)),1,0)</f>
        <v>0</v>
      </c>
      <c r="AB1980" s="211" t="str">
        <f t="shared" ref="AB1980:AB2011" si="118">B1980&amp;C1980</f>
        <v/>
      </c>
    </row>
    <row r="1981" spans="1:28" s="210" customFormat="1" ht="20">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116"/>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117"/>
        <v>0</v>
      </c>
      <c r="AB1981" s="211" t="str">
        <f t="shared" si="118"/>
        <v/>
      </c>
    </row>
    <row r="1982" spans="1:28" s="210" customFormat="1" ht="20">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116"/>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117"/>
        <v>0</v>
      </c>
      <c r="AB1982" s="211" t="str">
        <f t="shared" si="118"/>
        <v/>
      </c>
    </row>
    <row r="1983" spans="1:28" s="210" customFormat="1" ht="20">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116"/>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117"/>
        <v>0</v>
      </c>
      <c r="AB1983" s="211" t="str">
        <f t="shared" si="118"/>
        <v/>
      </c>
    </row>
    <row r="1984" spans="1:28" s="210" customFormat="1" ht="20">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116"/>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117"/>
        <v>0</v>
      </c>
      <c r="AB1984" s="211" t="str">
        <f t="shared" si="118"/>
        <v/>
      </c>
    </row>
    <row r="1985" spans="1:28" s="210" customFormat="1" ht="20">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116"/>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117"/>
        <v>0</v>
      </c>
      <c r="AB1985" s="211" t="str">
        <f t="shared" si="118"/>
        <v/>
      </c>
    </row>
    <row r="1986" spans="1:28" s="210" customFormat="1" ht="20">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116"/>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117"/>
        <v>0</v>
      </c>
      <c r="AB1986" s="211" t="str">
        <f t="shared" si="118"/>
        <v/>
      </c>
    </row>
    <row r="1987" spans="1:28" s="210" customFormat="1" ht="20">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116"/>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117"/>
        <v>0</v>
      </c>
      <c r="AB1987" s="211" t="str">
        <f t="shared" si="118"/>
        <v/>
      </c>
    </row>
    <row r="1988" spans="1:28" s="210" customFormat="1" ht="20">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116"/>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117"/>
        <v>0</v>
      </c>
      <c r="AB1988" s="211" t="str">
        <f t="shared" si="118"/>
        <v/>
      </c>
    </row>
    <row r="1989" spans="1:28" s="210" customFormat="1" ht="20">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116"/>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117"/>
        <v>0</v>
      </c>
      <c r="AB1989" s="211" t="str">
        <f t="shared" si="118"/>
        <v/>
      </c>
    </row>
    <row r="1990" spans="1:28" s="210" customFormat="1" ht="20">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116"/>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117"/>
        <v>0</v>
      </c>
      <c r="AB1990" s="211" t="str">
        <f t="shared" si="118"/>
        <v/>
      </c>
    </row>
    <row r="1991" spans="1:28" s="210" customFormat="1" ht="20">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116"/>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117"/>
        <v>0</v>
      </c>
      <c r="AB1991" s="211" t="str">
        <f t="shared" si="118"/>
        <v/>
      </c>
    </row>
    <row r="1992" spans="1:28" s="210" customFormat="1" ht="20">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116"/>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117"/>
        <v>0</v>
      </c>
      <c r="AB1992" s="211" t="str">
        <f t="shared" si="118"/>
        <v/>
      </c>
    </row>
    <row r="1993" spans="1:28" s="210" customFormat="1" ht="20">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116"/>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117"/>
        <v>0</v>
      </c>
      <c r="AB1993" s="211" t="str">
        <f t="shared" si="118"/>
        <v/>
      </c>
    </row>
    <row r="1994" spans="1:28" s="210" customFormat="1" ht="20">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116"/>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117"/>
        <v>0</v>
      </c>
      <c r="AB1994" s="211" t="str">
        <f t="shared" si="118"/>
        <v/>
      </c>
    </row>
    <row r="1995" spans="1:28" s="210" customFormat="1" ht="20">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116"/>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117"/>
        <v>0</v>
      </c>
      <c r="AB1995" s="211" t="str">
        <f t="shared" si="118"/>
        <v/>
      </c>
    </row>
    <row r="1996" spans="1:28" s="210" customFormat="1" ht="20">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116"/>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117"/>
        <v>0</v>
      </c>
      <c r="AB1996" s="211" t="str">
        <f t="shared" si="118"/>
        <v/>
      </c>
    </row>
    <row r="1997" spans="1:28" s="210" customFormat="1" ht="20">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116"/>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117"/>
        <v>0</v>
      </c>
      <c r="AB1997" s="211" t="str">
        <f t="shared" si="118"/>
        <v/>
      </c>
    </row>
    <row r="1998" spans="1:28" s="210" customFormat="1" ht="20">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116"/>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117"/>
        <v>0</v>
      </c>
      <c r="AB1998" s="211" t="str">
        <f t="shared" si="118"/>
        <v/>
      </c>
    </row>
    <row r="1999" spans="1:28" s="210" customFormat="1" ht="20">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116"/>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117"/>
        <v>0</v>
      </c>
      <c r="AB1999" s="211" t="str">
        <f t="shared" si="118"/>
        <v/>
      </c>
    </row>
    <row r="2000" spans="1:28" s="210" customFormat="1" ht="20">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116"/>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117"/>
        <v>0</v>
      </c>
      <c r="AB2000" s="211" t="str">
        <f t="shared" si="118"/>
        <v/>
      </c>
    </row>
    <row r="2001" spans="1:28" s="210" customFormat="1" ht="20">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116"/>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117"/>
        <v>0</v>
      </c>
      <c r="AB2001" s="211" t="str">
        <f t="shared" si="118"/>
        <v/>
      </c>
    </row>
    <row r="2002" spans="1:28" s="210" customFormat="1" ht="20">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116"/>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117"/>
        <v>0</v>
      </c>
      <c r="AB2002" s="211" t="str">
        <f t="shared" si="118"/>
        <v/>
      </c>
    </row>
    <row r="2003" spans="1:28" s="210" customFormat="1" ht="20">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116"/>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117"/>
        <v>0</v>
      </c>
      <c r="AB2003" s="211" t="str">
        <f t="shared" si="118"/>
        <v/>
      </c>
    </row>
    <row r="2004" spans="1:28" s="210" customFormat="1" ht="20">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116"/>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117"/>
        <v>0</v>
      </c>
      <c r="AB2004" s="211" t="str">
        <f t="shared" si="118"/>
        <v/>
      </c>
    </row>
    <row r="2005" spans="1:28" s="210" customFormat="1" ht="20">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116"/>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117"/>
        <v>0</v>
      </c>
      <c r="AB2005" s="211" t="str">
        <f t="shared" si="118"/>
        <v/>
      </c>
    </row>
    <row r="2006" spans="1:28" s="210" customFormat="1" ht="20">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116"/>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117"/>
        <v>0</v>
      </c>
      <c r="AB2006" s="211" t="str">
        <f t="shared" si="118"/>
        <v/>
      </c>
    </row>
    <row r="2007" spans="1:28" s="210" customFormat="1" ht="20">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116"/>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117"/>
        <v>0</v>
      </c>
      <c r="AB2007" s="211" t="str">
        <f t="shared" si="118"/>
        <v/>
      </c>
    </row>
    <row r="2008" spans="1:28" s="210" customFormat="1" ht="20">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116"/>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117"/>
        <v>0</v>
      </c>
      <c r="AB2008" s="211" t="str">
        <f t="shared" si="118"/>
        <v/>
      </c>
    </row>
    <row r="2009" spans="1:28" s="210" customFormat="1" ht="20">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116"/>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117"/>
        <v>0</v>
      </c>
      <c r="AB2009" s="211" t="str">
        <f t="shared" si="118"/>
        <v/>
      </c>
    </row>
    <row r="2010" spans="1:28" s="210" customFormat="1" ht="20">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116"/>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117"/>
        <v>0</v>
      </c>
      <c r="AB2010" s="211" t="str">
        <f t="shared" si="118"/>
        <v/>
      </c>
    </row>
    <row r="2011" spans="1:28" s="210" customFormat="1" ht="20">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116"/>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117"/>
        <v>0</v>
      </c>
      <c r="AB2011" s="211" t="str">
        <f t="shared" si="118"/>
        <v/>
      </c>
    </row>
    <row r="2012" spans="1:28" s="210" customFormat="1" ht="20">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119">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120">IF(AND(C2012="Smelter not listed",OR(LEN(D2012)=0,LEN(E2012)=0)),1,0)</f>
        <v>0</v>
      </c>
      <c r="AB2012" s="211" t="str">
        <f t="shared" ref="AB2012:AB2042" si="121">B2012&amp;C2012</f>
        <v/>
      </c>
    </row>
    <row r="2013" spans="1:28" s="210" customFormat="1" ht="20">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119"/>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120"/>
        <v>0</v>
      </c>
      <c r="AB2013" s="211" t="str">
        <f t="shared" si="121"/>
        <v/>
      </c>
    </row>
    <row r="2014" spans="1:28" s="210" customFormat="1" ht="20">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119"/>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120"/>
        <v>0</v>
      </c>
      <c r="AB2014" s="211" t="str">
        <f t="shared" si="121"/>
        <v/>
      </c>
    </row>
    <row r="2015" spans="1:28" s="210" customFormat="1" ht="20">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119"/>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120"/>
        <v>0</v>
      </c>
      <c r="AB2015" s="211" t="str">
        <f t="shared" si="121"/>
        <v/>
      </c>
    </row>
    <row r="2016" spans="1:28" s="210" customFormat="1" ht="20">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119"/>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120"/>
        <v>0</v>
      </c>
      <c r="AB2016" s="211" t="str">
        <f t="shared" si="121"/>
        <v/>
      </c>
    </row>
    <row r="2017" spans="1:28" s="210" customFormat="1" ht="20">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119"/>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120"/>
        <v>0</v>
      </c>
      <c r="AB2017" s="211" t="str">
        <f t="shared" si="121"/>
        <v/>
      </c>
    </row>
    <row r="2018" spans="1:28" s="210" customFormat="1" ht="20">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119"/>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120"/>
        <v>0</v>
      </c>
      <c r="AB2018" s="211" t="str">
        <f t="shared" si="121"/>
        <v/>
      </c>
    </row>
    <row r="2019" spans="1:28" s="210" customFormat="1" ht="20">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119"/>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120"/>
        <v>0</v>
      </c>
      <c r="AB2019" s="211" t="str">
        <f t="shared" si="121"/>
        <v/>
      </c>
    </row>
    <row r="2020" spans="1:28" s="210" customFormat="1" ht="20">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119"/>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120"/>
        <v>0</v>
      </c>
      <c r="AB2020" s="211" t="str">
        <f t="shared" si="121"/>
        <v/>
      </c>
    </row>
    <row r="2021" spans="1:28" s="210" customFormat="1" ht="20">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119"/>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120"/>
        <v>0</v>
      </c>
      <c r="AB2021" s="211" t="str">
        <f t="shared" si="121"/>
        <v/>
      </c>
    </row>
    <row r="2022" spans="1:28" s="210" customFormat="1" ht="20">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119"/>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120"/>
        <v>0</v>
      </c>
      <c r="AB2022" s="211" t="str">
        <f t="shared" si="121"/>
        <v/>
      </c>
    </row>
    <row r="2023" spans="1:28" s="210" customFormat="1" ht="20">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119"/>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120"/>
        <v>0</v>
      </c>
      <c r="AB2023" s="211" t="str">
        <f t="shared" si="121"/>
        <v/>
      </c>
    </row>
    <row r="2024" spans="1:28" s="210" customFormat="1" ht="20">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119"/>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120"/>
        <v>0</v>
      </c>
      <c r="AB2024" s="211" t="str">
        <f t="shared" si="121"/>
        <v/>
      </c>
    </row>
    <row r="2025" spans="1:28" s="210" customFormat="1" ht="20">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119"/>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120"/>
        <v>0</v>
      </c>
      <c r="AB2025" s="211" t="str">
        <f t="shared" si="121"/>
        <v/>
      </c>
    </row>
    <row r="2026" spans="1:28" s="210" customFormat="1" ht="20">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119"/>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120"/>
        <v>0</v>
      </c>
      <c r="AB2026" s="211" t="str">
        <f t="shared" si="121"/>
        <v/>
      </c>
    </row>
    <row r="2027" spans="1:28" s="210" customFormat="1" ht="20">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119"/>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120"/>
        <v>0</v>
      </c>
      <c r="AB2027" s="211" t="str">
        <f t="shared" si="121"/>
        <v/>
      </c>
    </row>
    <row r="2028" spans="1:28" s="210" customFormat="1" ht="20">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119"/>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120"/>
        <v>0</v>
      </c>
      <c r="AB2028" s="211" t="str">
        <f t="shared" si="121"/>
        <v/>
      </c>
    </row>
    <row r="2029" spans="1:28" s="210" customFormat="1" ht="20">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119"/>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120"/>
        <v>0</v>
      </c>
      <c r="AB2029" s="211" t="str">
        <f t="shared" si="121"/>
        <v/>
      </c>
    </row>
    <row r="2030" spans="1:28" s="210" customFormat="1" ht="20">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119"/>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120"/>
        <v>0</v>
      </c>
      <c r="AB2030" s="211" t="str">
        <f t="shared" si="121"/>
        <v/>
      </c>
    </row>
    <row r="2031" spans="1:28" s="210" customFormat="1" ht="20">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119"/>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120"/>
        <v>0</v>
      </c>
      <c r="AB2031" s="211" t="str">
        <f t="shared" si="121"/>
        <v/>
      </c>
    </row>
    <row r="2032" spans="1:28" s="210" customFormat="1" ht="20">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119"/>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120"/>
        <v>0</v>
      </c>
      <c r="AB2032" s="211" t="str">
        <f t="shared" si="121"/>
        <v/>
      </c>
    </row>
    <row r="2033" spans="1:28" s="210" customFormat="1" ht="20">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119"/>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120"/>
        <v>0</v>
      </c>
      <c r="AB2033" s="211" t="str">
        <f t="shared" si="121"/>
        <v/>
      </c>
    </row>
    <row r="2034" spans="1:28" s="210" customFormat="1" ht="20">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119"/>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120"/>
        <v>0</v>
      </c>
      <c r="AB2034" s="211" t="str">
        <f t="shared" si="121"/>
        <v/>
      </c>
    </row>
    <row r="2035" spans="1:28" s="210" customFormat="1" ht="20">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119"/>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120"/>
        <v>0</v>
      </c>
      <c r="AB2035" s="211" t="str">
        <f t="shared" si="121"/>
        <v/>
      </c>
    </row>
    <row r="2036" spans="1:28" s="210" customFormat="1" ht="20">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119"/>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120"/>
        <v>0</v>
      </c>
      <c r="AB2036" s="211" t="str">
        <f t="shared" si="121"/>
        <v/>
      </c>
    </row>
    <row r="2037" spans="1:28" s="210" customFormat="1" ht="20">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119"/>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120"/>
        <v>0</v>
      </c>
      <c r="AB2037" s="211" t="str">
        <f t="shared" si="121"/>
        <v/>
      </c>
    </row>
    <row r="2038" spans="1:28" s="210" customFormat="1" ht="20">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119"/>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120"/>
        <v>0</v>
      </c>
      <c r="AB2038" s="211" t="str">
        <f t="shared" si="121"/>
        <v/>
      </c>
    </row>
    <row r="2039" spans="1:28" s="210" customFormat="1" ht="20">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119"/>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120"/>
        <v>0</v>
      </c>
      <c r="AB2039" s="211" t="str">
        <f t="shared" si="121"/>
        <v/>
      </c>
    </row>
    <row r="2040" spans="1:28" s="210" customFormat="1" ht="20">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119"/>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120"/>
        <v>0</v>
      </c>
      <c r="AB2040" s="211" t="str">
        <f t="shared" si="121"/>
        <v/>
      </c>
    </row>
    <row r="2041" spans="1:28" s="210" customFormat="1" ht="20">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119"/>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120"/>
        <v>0</v>
      </c>
      <c r="AB2041" s="211" t="str">
        <f t="shared" si="121"/>
        <v/>
      </c>
    </row>
    <row r="2042" spans="1:28" s="210" customFormat="1" ht="20">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119"/>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120"/>
        <v>0</v>
      </c>
      <c r="AB2042" s="211" t="str">
        <f t="shared" si="121"/>
        <v/>
      </c>
    </row>
    <row r="2043" spans="1:28" s="210" customFormat="1" ht="20">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122">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123">IF(AND(C2043="Smelter not listed",OR(LEN(D2043)=0,LEN(E2043)=0)),1,0)</f>
        <v>0</v>
      </c>
      <c r="AB2043" s="211" t="str">
        <f t="shared" ref="AB2043" si="124">B2043&amp;C2043</f>
        <v/>
      </c>
    </row>
    <row r="2044" spans="1:28" s="210" customFormat="1" ht="20">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125">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126">IF(AND(C2044="Smelter not listed",OR(LEN(D2044)=0,LEN(E2044)=0)),1,0)</f>
        <v>0</v>
      </c>
      <c r="AB2044" s="211" t="str">
        <f t="shared" ref="AB2044:AB2075" si="127">B2044&amp;C2044</f>
        <v/>
      </c>
    </row>
    <row r="2045" spans="1:28" s="210" customFormat="1" ht="20">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125"/>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126"/>
        <v>0</v>
      </c>
      <c r="AB2045" s="211" t="str">
        <f t="shared" si="127"/>
        <v/>
      </c>
    </row>
    <row r="2046" spans="1:28" s="210" customFormat="1" ht="20">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125"/>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126"/>
        <v>0</v>
      </c>
      <c r="AB2046" s="211" t="str">
        <f t="shared" si="127"/>
        <v/>
      </c>
    </row>
    <row r="2047" spans="1:28" s="210" customFormat="1" ht="20">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125"/>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126"/>
        <v>0</v>
      </c>
      <c r="AB2047" s="211" t="str">
        <f t="shared" si="127"/>
        <v/>
      </c>
    </row>
    <row r="2048" spans="1:28" s="210" customFormat="1" ht="20">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125"/>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126"/>
        <v>0</v>
      </c>
      <c r="AB2048" s="211" t="str">
        <f t="shared" si="127"/>
        <v/>
      </c>
    </row>
    <row r="2049" spans="1:28" s="210" customFormat="1" ht="20">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125"/>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126"/>
        <v>0</v>
      </c>
      <c r="AB2049" s="211" t="str">
        <f t="shared" si="127"/>
        <v/>
      </c>
    </row>
    <row r="2050" spans="1:28" s="210" customFormat="1" ht="20">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125"/>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126"/>
        <v>0</v>
      </c>
      <c r="AB2050" s="211" t="str">
        <f t="shared" si="127"/>
        <v/>
      </c>
    </row>
    <row r="2051" spans="1:28" s="210" customFormat="1" ht="20">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125"/>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126"/>
        <v>0</v>
      </c>
      <c r="AB2051" s="211" t="str">
        <f t="shared" si="127"/>
        <v/>
      </c>
    </row>
    <row r="2052" spans="1:28" s="210" customFormat="1" ht="20">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125"/>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126"/>
        <v>0</v>
      </c>
      <c r="AB2052" s="211" t="str">
        <f t="shared" si="127"/>
        <v/>
      </c>
    </row>
    <row r="2053" spans="1:28" s="210" customFormat="1" ht="20">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125"/>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126"/>
        <v>0</v>
      </c>
      <c r="AB2053" s="211" t="str">
        <f t="shared" si="127"/>
        <v/>
      </c>
    </row>
    <row r="2054" spans="1:28" s="210" customFormat="1" ht="20">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125"/>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126"/>
        <v>0</v>
      </c>
      <c r="AB2054" s="211" t="str">
        <f t="shared" si="127"/>
        <v/>
      </c>
    </row>
    <row r="2055" spans="1:28" s="210" customFormat="1" ht="20">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125"/>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126"/>
        <v>0</v>
      </c>
      <c r="AB2055" s="211" t="str">
        <f t="shared" si="127"/>
        <v/>
      </c>
    </row>
    <row r="2056" spans="1:28" s="210" customFormat="1" ht="20">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125"/>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126"/>
        <v>0</v>
      </c>
      <c r="AB2056" s="211" t="str">
        <f t="shared" si="127"/>
        <v/>
      </c>
    </row>
    <row r="2057" spans="1:28" s="210" customFormat="1" ht="20">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125"/>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126"/>
        <v>0</v>
      </c>
      <c r="AB2057" s="211" t="str">
        <f t="shared" si="127"/>
        <v/>
      </c>
    </row>
    <row r="2058" spans="1:28" s="210" customFormat="1" ht="20">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125"/>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126"/>
        <v>0</v>
      </c>
      <c r="AB2058" s="211" t="str">
        <f t="shared" si="127"/>
        <v/>
      </c>
    </row>
    <row r="2059" spans="1:28" s="210" customFormat="1" ht="20">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125"/>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126"/>
        <v>0</v>
      </c>
      <c r="AB2059" s="211" t="str">
        <f t="shared" si="127"/>
        <v/>
      </c>
    </row>
    <row r="2060" spans="1:28" s="210" customFormat="1" ht="20">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125"/>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126"/>
        <v>0</v>
      </c>
      <c r="AB2060" s="211" t="str">
        <f t="shared" si="127"/>
        <v/>
      </c>
    </row>
    <row r="2061" spans="1:28" s="210" customFormat="1" ht="20">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125"/>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126"/>
        <v>0</v>
      </c>
      <c r="AB2061" s="211" t="str">
        <f t="shared" si="127"/>
        <v/>
      </c>
    </row>
    <row r="2062" spans="1:28" s="210" customFormat="1" ht="20">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125"/>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126"/>
        <v>0</v>
      </c>
      <c r="AB2062" s="211" t="str">
        <f t="shared" si="127"/>
        <v/>
      </c>
    </row>
    <row r="2063" spans="1:28" s="210" customFormat="1" ht="20">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125"/>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126"/>
        <v>0</v>
      </c>
      <c r="AB2063" s="211" t="str">
        <f t="shared" si="127"/>
        <v/>
      </c>
    </row>
    <row r="2064" spans="1:28" s="210" customFormat="1" ht="20">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125"/>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126"/>
        <v>0</v>
      </c>
      <c r="AB2064" s="211" t="str">
        <f t="shared" si="127"/>
        <v/>
      </c>
    </row>
    <row r="2065" spans="1:28" s="210" customFormat="1" ht="20">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125"/>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126"/>
        <v>0</v>
      </c>
      <c r="AB2065" s="211" t="str">
        <f t="shared" si="127"/>
        <v/>
      </c>
    </row>
    <row r="2066" spans="1:28" s="210" customFormat="1" ht="20">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125"/>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126"/>
        <v>0</v>
      </c>
      <c r="AB2066" s="211" t="str">
        <f t="shared" si="127"/>
        <v/>
      </c>
    </row>
    <row r="2067" spans="1:28" s="210" customFormat="1" ht="20">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125"/>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126"/>
        <v>0</v>
      </c>
      <c r="AB2067" s="211" t="str">
        <f t="shared" si="127"/>
        <v/>
      </c>
    </row>
    <row r="2068" spans="1:28" s="210" customFormat="1" ht="20">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125"/>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126"/>
        <v>0</v>
      </c>
      <c r="AB2068" s="211" t="str">
        <f t="shared" si="127"/>
        <v/>
      </c>
    </row>
    <row r="2069" spans="1:28" s="210" customFormat="1" ht="20">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125"/>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126"/>
        <v>0</v>
      </c>
      <c r="AB2069" s="211" t="str">
        <f t="shared" si="127"/>
        <v/>
      </c>
    </row>
    <row r="2070" spans="1:28" s="210" customFormat="1" ht="20">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125"/>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126"/>
        <v>0</v>
      </c>
      <c r="AB2070" s="211" t="str">
        <f t="shared" si="127"/>
        <v/>
      </c>
    </row>
    <row r="2071" spans="1:28" s="210" customFormat="1" ht="20">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125"/>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126"/>
        <v>0</v>
      </c>
      <c r="AB2071" s="211" t="str">
        <f t="shared" si="127"/>
        <v/>
      </c>
    </row>
    <row r="2072" spans="1:28" s="210" customFormat="1" ht="20">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125"/>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126"/>
        <v>0</v>
      </c>
      <c r="AB2072" s="211" t="str">
        <f t="shared" si="127"/>
        <v/>
      </c>
    </row>
    <row r="2073" spans="1:28" s="210" customFormat="1" ht="20">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125"/>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126"/>
        <v>0</v>
      </c>
      <c r="AB2073" s="211" t="str">
        <f t="shared" si="127"/>
        <v/>
      </c>
    </row>
    <row r="2074" spans="1:28" s="210" customFormat="1" ht="20">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125"/>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126"/>
        <v>0</v>
      </c>
      <c r="AB2074" s="211" t="str">
        <f t="shared" si="127"/>
        <v/>
      </c>
    </row>
    <row r="2075" spans="1:28" s="210" customFormat="1" ht="20">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125"/>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126"/>
        <v>0</v>
      </c>
      <c r="AB2075" s="211" t="str">
        <f t="shared" si="127"/>
        <v/>
      </c>
    </row>
    <row r="2076" spans="1:28" s="210" customFormat="1" ht="20">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128">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129">IF(AND(C2076="Smelter not listed",OR(LEN(D2076)=0,LEN(E2076)=0)),1,0)</f>
        <v>0</v>
      </c>
      <c r="AB2076" s="211" t="str">
        <f t="shared" ref="AB2076:AB2106" si="130">B2076&amp;C2076</f>
        <v/>
      </c>
    </row>
    <row r="2077" spans="1:28" s="210" customFormat="1" ht="20">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128"/>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129"/>
        <v>0</v>
      </c>
      <c r="AB2077" s="211" t="str">
        <f t="shared" si="130"/>
        <v/>
      </c>
    </row>
    <row r="2078" spans="1:28" s="210" customFormat="1" ht="20">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128"/>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129"/>
        <v>0</v>
      </c>
      <c r="AB2078" s="211" t="str">
        <f t="shared" si="130"/>
        <v/>
      </c>
    </row>
    <row r="2079" spans="1:28" s="210" customFormat="1" ht="20">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128"/>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129"/>
        <v>0</v>
      </c>
      <c r="AB2079" s="211" t="str">
        <f t="shared" si="130"/>
        <v/>
      </c>
    </row>
    <row r="2080" spans="1:28" s="210" customFormat="1" ht="20">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128"/>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129"/>
        <v>0</v>
      </c>
      <c r="AB2080" s="211" t="str">
        <f t="shared" si="130"/>
        <v/>
      </c>
    </row>
    <row r="2081" spans="1:28" s="210" customFormat="1" ht="20">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128"/>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129"/>
        <v>0</v>
      </c>
      <c r="AB2081" s="211" t="str">
        <f t="shared" si="130"/>
        <v/>
      </c>
    </row>
    <row r="2082" spans="1:28" s="210" customFormat="1" ht="20">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128"/>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129"/>
        <v>0</v>
      </c>
      <c r="AB2082" s="211" t="str">
        <f t="shared" si="130"/>
        <v/>
      </c>
    </row>
    <row r="2083" spans="1:28" s="210" customFormat="1" ht="20">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128"/>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129"/>
        <v>0</v>
      </c>
      <c r="AB2083" s="211" t="str">
        <f t="shared" si="130"/>
        <v/>
      </c>
    </row>
    <row r="2084" spans="1:28" s="210" customFormat="1" ht="20">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128"/>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129"/>
        <v>0</v>
      </c>
      <c r="AB2084" s="211" t="str">
        <f t="shared" si="130"/>
        <v/>
      </c>
    </row>
    <row r="2085" spans="1:28" s="210" customFormat="1" ht="20">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128"/>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129"/>
        <v>0</v>
      </c>
      <c r="AB2085" s="211" t="str">
        <f t="shared" si="130"/>
        <v/>
      </c>
    </row>
    <row r="2086" spans="1:28" s="210" customFormat="1" ht="20">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128"/>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129"/>
        <v>0</v>
      </c>
      <c r="AB2086" s="211" t="str">
        <f t="shared" si="130"/>
        <v/>
      </c>
    </row>
    <row r="2087" spans="1:28" s="210" customFormat="1" ht="20">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128"/>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129"/>
        <v>0</v>
      </c>
      <c r="AB2087" s="211" t="str">
        <f t="shared" si="130"/>
        <v/>
      </c>
    </row>
    <row r="2088" spans="1:28" s="210" customFormat="1" ht="20">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128"/>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129"/>
        <v>0</v>
      </c>
      <c r="AB2088" s="211" t="str">
        <f t="shared" si="130"/>
        <v/>
      </c>
    </row>
    <row r="2089" spans="1:28" s="210" customFormat="1" ht="20">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128"/>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129"/>
        <v>0</v>
      </c>
      <c r="AB2089" s="211" t="str">
        <f t="shared" si="130"/>
        <v/>
      </c>
    </row>
    <row r="2090" spans="1:28" s="210" customFormat="1" ht="20">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128"/>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129"/>
        <v>0</v>
      </c>
      <c r="AB2090" s="211" t="str">
        <f t="shared" si="130"/>
        <v/>
      </c>
    </row>
    <row r="2091" spans="1:28" s="210" customFormat="1" ht="20">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128"/>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129"/>
        <v>0</v>
      </c>
      <c r="AB2091" s="211" t="str">
        <f t="shared" si="130"/>
        <v/>
      </c>
    </row>
    <row r="2092" spans="1:28" s="210" customFormat="1" ht="20">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128"/>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129"/>
        <v>0</v>
      </c>
      <c r="AB2092" s="211" t="str">
        <f t="shared" si="130"/>
        <v/>
      </c>
    </row>
    <row r="2093" spans="1:28" s="210" customFormat="1" ht="20">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128"/>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129"/>
        <v>0</v>
      </c>
      <c r="AB2093" s="211" t="str">
        <f t="shared" si="130"/>
        <v/>
      </c>
    </row>
    <row r="2094" spans="1:28" s="210" customFormat="1" ht="20">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128"/>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129"/>
        <v>0</v>
      </c>
      <c r="AB2094" s="211" t="str">
        <f t="shared" si="130"/>
        <v/>
      </c>
    </row>
    <row r="2095" spans="1:28" s="210" customFormat="1" ht="20">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128"/>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129"/>
        <v>0</v>
      </c>
      <c r="AB2095" s="211" t="str">
        <f t="shared" si="130"/>
        <v/>
      </c>
    </row>
    <row r="2096" spans="1:28" s="210" customFormat="1" ht="20">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128"/>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129"/>
        <v>0</v>
      </c>
      <c r="AB2096" s="211" t="str">
        <f t="shared" si="130"/>
        <v/>
      </c>
    </row>
    <row r="2097" spans="1:28" s="210" customFormat="1" ht="20">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128"/>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129"/>
        <v>0</v>
      </c>
      <c r="AB2097" s="211" t="str">
        <f t="shared" si="130"/>
        <v/>
      </c>
    </row>
    <row r="2098" spans="1:28" s="210" customFormat="1" ht="20">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128"/>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129"/>
        <v>0</v>
      </c>
      <c r="AB2098" s="211" t="str">
        <f t="shared" si="130"/>
        <v/>
      </c>
    </row>
    <row r="2099" spans="1:28" s="210" customFormat="1" ht="20">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128"/>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129"/>
        <v>0</v>
      </c>
      <c r="AB2099" s="211" t="str">
        <f t="shared" si="130"/>
        <v/>
      </c>
    </row>
    <row r="2100" spans="1:28" s="210" customFormat="1" ht="20">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128"/>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129"/>
        <v>0</v>
      </c>
      <c r="AB2100" s="211" t="str">
        <f t="shared" si="130"/>
        <v/>
      </c>
    </row>
    <row r="2101" spans="1:28" s="210" customFormat="1" ht="20">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128"/>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129"/>
        <v>0</v>
      </c>
      <c r="AB2101" s="211" t="str">
        <f t="shared" si="130"/>
        <v/>
      </c>
    </row>
    <row r="2102" spans="1:28" s="210" customFormat="1" ht="20">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128"/>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129"/>
        <v>0</v>
      </c>
      <c r="AB2102" s="211" t="str">
        <f t="shared" si="130"/>
        <v/>
      </c>
    </row>
    <row r="2103" spans="1:28" s="210" customFormat="1" ht="20">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128"/>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129"/>
        <v>0</v>
      </c>
      <c r="AB2103" s="211" t="str">
        <f t="shared" si="130"/>
        <v/>
      </c>
    </row>
    <row r="2104" spans="1:28" s="210" customFormat="1" ht="20">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128"/>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129"/>
        <v>0</v>
      </c>
      <c r="AB2104" s="211" t="str">
        <f t="shared" si="130"/>
        <v/>
      </c>
    </row>
    <row r="2105" spans="1:28" s="210" customFormat="1" ht="20">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128"/>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129"/>
        <v>0</v>
      </c>
      <c r="AB2105" s="211" t="str">
        <f t="shared" si="130"/>
        <v/>
      </c>
    </row>
    <row r="2106" spans="1:28" s="210" customFormat="1" ht="20">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128"/>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129"/>
        <v>0</v>
      </c>
      <c r="AB2106" s="211" t="str">
        <f t="shared" si="130"/>
        <v/>
      </c>
    </row>
    <row r="2107" spans="1:28" s="210" customFormat="1" ht="20">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131">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132">IF(AND(C2107="Smelter not listed",OR(LEN(D2107)=0,LEN(E2107)=0)),1,0)</f>
        <v>0</v>
      </c>
      <c r="AB2107" s="211" t="str">
        <f t="shared" ref="AB2107" si="133">B2107&amp;C2107</f>
        <v/>
      </c>
    </row>
    <row r="2108" spans="1:28" s="210" customFormat="1" ht="20">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134">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135">IF(AND(C2108="Smelter not listed",OR(LEN(D2108)=0,LEN(E2108)=0)),1,0)</f>
        <v>0</v>
      </c>
      <c r="AB2108" s="211" t="str">
        <f t="shared" ref="AB2108:AB2139" si="136">B2108&amp;C2108</f>
        <v/>
      </c>
    </row>
    <row r="2109" spans="1:28" s="210" customFormat="1" ht="20">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134"/>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135"/>
        <v>0</v>
      </c>
      <c r="AB2109" s="211" t="str">
        <f t="shared" si="136"/>
        <v/>
      </c>
    </row>
    <row r="2110" spans="1:28" s="210" customFormat="1" ht="20">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134"/>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135"/>
        <v>0</v>
      </c>
      <c r="AB2110" s="211" t="str">
        <f t="shared" si="136"/>
        <v/>
      </c>
    </row>
    <row r="2111" spans="1:28" s="210" customFormat="1" ht="20">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134"/>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135"/>
        <v>0</v>
      </c>
      <c r="AB2111" s="211" t="str">
        <f t="shared" si="136"/>
        <v/>
      </c>
    </row>
    <row r="2112" spans="1:28" s="210" customFormat="1" ht="20">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134"/>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135"/>
        <v>0</v>
      </c>
      <c r="AB2112" s="211" t="str">
        <f t="shared" si="136"/>
        <v/>
      </c>
    </row>
    <row r="2113" spans="1:28" s="210" customFormat="1" ht="20">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134"/>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135"/>
        <v>0</v>
      </c>
      <c r="AB2113" s="211" t="str">
        <f t="shared" si="136"/>
        <v/>
      </c>
    </row>
    <row r="2114" spans="1:28" s="210" customFormat="1" ht="20">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134"/>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135"/>
        <v>0</v>
      </c>
      <c r="AB2114" s="211" t="str">
        <f t="shared" si="136"/>
        <v/>
      </c>
    </row>
    <row r="2115" spans="1:28" s="210" customFormat="1" ht="20">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134"/>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135"/>
        <v>0</v>
      </c>
      <c r="AB2115" s="211" t="str">
        <f t="shared" si="136"/>
        <v/>
      </c>
    </row>
    <row r="2116" spans="1:28" s="210" customFormat="1" ht="20">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134"/>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135"/>
        <v>0</v>
      </c>
      <c r="AB2116" s="211" t="str">
        <f t="shared" si="136"/>
        <v/>
      </c>
    </row>
    <row r="2117" spans="1:28" s="210" customFormat="1" ht="20">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134"/>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135"/>
        <v>0</v>
      </c>
      <c r="AB2117" s="211" t="str">
        <f t="shared" si="136"/>
        <v/>
      </c>
    </row>
    <row r="2118" spans="1:28" s="210" customFormat="1" ht="20">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134"/>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135"/>
        <v>0</v>
      </c>
      <c r="AB2118" s="211" t="str">
        <f t="shared" si="136"/>
        <v/>
      </c>
    </row>
    <row r="2119" spans="1:28" s="210" customFormat="1" ht="20">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134"/>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135"/>
        <v>0</v>
      </c>
      <c r="AB2119" s="211" t="str">
        <f t="shared" si="136"/>
        <v/>
      </c>
    </row>
    <row r="2120" spans="1:28" s="210" customFormat="1" ht="20">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134"/>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135"/>
        <v>0</v>
      </c>
      <c r="AB2120" s="211" t="str">
        <f t="shared" si="136"/>
        <v/>
      </c>
    </row>
    <row r="2121" spans="1:28" s="210" customFormat="1" ht="20">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134"/>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135"/>
        <v>0</v>
      </c>
      <c r="AB2121" s="211" t="str">
        <f t="shared" si="136"/>
        <v/>
      </c>
    </row>
    <row r="2122" spans="1:28" s="210" customFormat="1" ht="20">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134"/>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135"/>
        <v>0</v>
      </c>
      <c r="AB2122" s="211" t="str">
        <f t="shared" si="136"/>
        <v/>
      </c>
    </row>
    <row r="2123" spans="1:28" s="210" customFormat="1" ht="20">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134"/>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135"/>
        <v>0</v>
      </c>
      <c r="AB2123" s="211" t="str">
        <f t="shared" si="136"/>
        <v/>
      </c>
    </row>
    <row r="2124" spans="1:28" s="210" customFormat="1" ht="20">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134"/>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135"/>
        <v>0</v>
      </c>
      <c r="AB2124" s="211" t="str">
        <f t="shared" si="136"/>
        <v/>
      </c>
    </row>
    <row r="2125" spans="1:28" s="210" customFormat="1" ht="20">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134"/>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135"/>
        <v>0</v>
      </c>
      <c r="AB2125" s="211" t="str">
        <f t="shared" si="136"/>
        <v/>
      </c>
    </row>
    <row r="2126" spans="1:28" s="210" customFormat="1" ht="20">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134"/>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135"/>
        <v>0</v>
      </c>
      <c r="AB2126" s="211" t="str">
        <f t="shared" si="136"/>
        <v/>
      </c>
    </row>
    <row r="2127" spans="1:28" s="210" customFormat="1" ht="20">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134"/>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135"/>
        <v>0</v>
      </c>
      <c r="AB2127" s="211" t="str">
        <f t="shared" si="136"/>
        <v/>
      </c>
    </row>
    <row r="2128" spans="1:28" s="210" customFormat="1" ht="20">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134"/>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135"/>
        <v>0</v>
      </c>
      <c r="AB2128" s="211" t="str">
        <f t="shared" si="136"/>
        <v/>
      </c>
    </row>
    <row r="2129" spans="1:28" s="210" customFormat="1" ht="20">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134"/>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135"/>
        <v>0</v>
      </c>
      <c r="AB2129" s="211" t="str">
        <f t="shared" si="136"/>
        <v/>
      </c>
    </row>
    <row r="2130" spans="1:28" s="210" customFormat="1" ht="20">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134"/>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135"/>
        <v>0</v>
      </c>
      <c r="AB2130" s="211" t="str">
        <f t="shared" si="136"/>
        <v/>
      </c>
    </row>
    <row r="2131" spans="1:28" s="210" customFormat="1" ht="20">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134"/>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135"/>
        <v>0</v>
      </c>
      <c r="AB2131" s="211" t="str">
        <f t="shared" si="136"/>
        <v/>
      </c>
    </row>
    <row r="2132" spans="1:28" s="210" customFormat="1" ht="20">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134"/>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135"/>
        <v>0</v>
      </c>
      <c r="AB2132" s="211" t="str">
        <f t="shared" si="136"/>
        <v/>
      </c>
    </row>
    <row r="2133" spans="1:28" s="210" customFormat="1" ht="20">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134"/>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135"/>
        <v>0</v>
      </c>
      <c r="AB2133" s="211" t="str">
        <f t="shared" si="136"/>
        <v/>
      </c>
    </row>
    <row r="2134" spans="1:28" s="210" customFormat="1" ht="20">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134"/>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135"/>
        <v>0</v>
      </c>
      <c r="AB2134" s="211" t="str">
        <f t="shared" si="136"/>
        <v/>
      </c>
    </row>
    <row r="2135" spans="1:28" s="210" customFormat="1" ht="20">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134"/>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135"/>
        <v>0</v>
      </c>
      <c r="AB2135" s="211" t="str">
        <f t="shared" si="136"/>
        <v/>
      </c>
    </row>
    <row r="2136" spans="1:28" s="210" customFormat="1" ht="20">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134"/>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135"/>
        <v>0</v>
      </c>
      <c r="AB2136" s="211" t="str">
        <f t="shared" si="136"/>
        <v/>
      </c>
    </row>
    <row r="2137" spans="1:28" s="210" customFormat="1" ht="20">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134"/>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135"/>
        <v>0</v>
      </c>
      <c r="AB2137" s="211" t="str">
        <f t="shared" si="136"/>
        <v/>
      </c>
    </row>
    <row r="2138" spans="1:28" s="210" customFormat="1" ht="20">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134"/>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135"/>
        <v>0</v>
      </c>
      <c r="AB2138" s="211" t="str">
        <f t="shared" si="136"/>
        <v/>
      </c>
    </row>
    <row r="2139" spans="1:28" s="210" customFormat="1" ht="20">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134"/>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135"/>
        <v>0</v>
      </c>
      <c r="AB2139" s="211" t="str">
        <f t="shared" si="136"/>
        <v/>
      </c>
    </row>
    <row r="2140" spans="1:28" s="210" customFormat="1" ht="20">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137">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138">IF(AND(C2140="Smelter not listed",OR(LEN(D2140)=0,LEN(E2140)=0)),1,0)</f>
        <v>0</v>
      </c>
      <c r="AB2140" s="211" t="str">
        <f t="shared" ref="AB2140:AB2170" si="139">B2140&amp;C2140</f>
        <v/>
      </c>
    </row>
    <row r="2141" spans="1:28" s="210" customFormat="1" ht="20">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137"/>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138"/>
        <v>0</v>
      </c>
      <c r="AB2141" s="211" t="str">
        <f t="shared" si="139"/>
        <v/>
      </c>
    </row>
    <row r="2142" spans="1:28" s="210" customFormat="1" ht="20">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137"/>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138"/>
        <v>0</v>
      </c>
      <c r="AB2142" s="211" t="str">
        <f t="shared" si="139"/>
        <v/>
      </c>
    </row>
    <row r="2143" spans="1:28" s="210" customFormat="1" ht="20">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137"/>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138"/>
        <v>0</v>
      </c>
      <c r="AB2143" s="211" t="str">
        <f t="shared" si="139"/>
        <v/>
      </c>
    </row>
    <row r="2144" spans="1:28" s="210" customFormat="1" ht="20">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137"/>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138"/>
        <v>0</v>
      </c>
      <c r="AB2144" s="211" t="str">
        <f t="shared" si="139"/>
        <v/>
      </c>
    </row>
    <row r="2145" spans="1:28" s="210" customFormat="1" ht="20">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137"/>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138"/>
        <v>0</v>
      </c>
      <c r="AB2145" s="211" t="str">
        <f t="shared" si="139"/>
        <v/>
      </c>
    </row>
    <row r="2146" spans="1:28" s="210" customFormat="1" ht="20">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137"/>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138"/>
        <v>0</v>
      </c>
      <c r="AB2146" s="211" t="str">
        <f t="shared" si="139"/>
        <v/>
      </c>
    </row>
    <row r="2147" spans="1:28" s="210" customFormat="1" ht="20">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137"/>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138"/>
        <v>0</v>
      </c>
      <c r="AB2147" s="211" t="str">
        <f t="shared" si="139"/>
        <v/>
      </c>
    </row>
    <row r="2148" spans="1:28" s="210" customFormat="1" ht="20">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137"/>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138"/>
        <v>0</v>
      </c>
      <c r="AB2148" s="211" t="str">
        <f t="shared" si="139"/>
        <v/>
      </c>
    </row>
    <row r="2149" spans="1:28" s="210" customFormat="1" ht="20">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137"/>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138"/>
        <v>0</v>
      </c>
      <c r="AB2149" s="211" t="str">
        <f t="shared" si="139"/>
        <v/>
      </c>
    </row>
    <row r="2150" spans="1:28" s="210" customFormat="1" ht="20">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137"/>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138"/>
        <v>0</v>
      </c>
      <c r="AB2150" s="211" t="str">
        <f t="shared" si="139"/>
        <v/>
      </c>
    </row>
    <row r="2151" spans="1:28" s="210" customFormat="1" ht="20">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137"/>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138"/>
        <v>0</v>
      </c>
      <c r="AB2151" s="211" t="str">
        <f t="shared" si="139"/>
        <v/>
      </c>
    </row>
    <row r="2152" spans="1:28" s="210" customFormat="1" ht="20">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137"/>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138"/>
        <v>0</v>
      </c>
      <c r="AB2152" s="211" t="str">
        <f t="shared" si="139"/>
        <v/>
      </c>
    </row>
    <row r="2153" spans="1:28" s="210" customFormat="1" ht="20">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137"/>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138"/>
        <v>0</v>
      </c>
      <c r="AB2153" s="211" t="str">
        <f t="shared" si="139"/>
        <v/>
      </c>
    </row>
    <row r="2154" spans="1:28" s="210" customFormat="1" ht="20">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137"/>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138"/>
        <v>0</v>
      </c>
      <c r="AB2154" s="211" t="str">
        <f t="shared" si="139"/>
        <v/>
      </c>
    </row>
    <row r="2155" spans="1:28" s="210" customFormat="1" ht="20">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137"/>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138"/>
        <v>0</v>
      </c>
      <c r="AB2155" s="211" t="str">
        <f t="shared" si="139"/>
        <v/>
      </c>
    </row>
    <row r="2156" spans="1:28" s="210" customFormat="1" ht="20">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137"/>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138"/>
        <v>0</v>
      </c>
      <c r="AB2156" s="211" t="str">
        <f t="shared" si="139"/>
        <v/>
      </c>
    </row>
    <row r="2157" spans="1:28" s="210" customFormat="1" ht="20">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137"/>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138"/>
        <v>0</v>
      </c>
      <c r="AB2157" s="211" t="str">
        <f t="shared" si="139"/>
        <v/>
      </c>
    </row>
    <row r="2158" spans="1:28" s="210" customFormat="1" ht="20">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137"/>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138"/>
        <v>0</v>
      </c>
      <c r="AB2158" s="211" t="str">
        <f t="shared" si="139"/>
        <v/>
      </c>
    </row>
    <row r="2159" spans="1:28" s="210" customFormat="1" ht="20">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137"/>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138"/>
        <v>0</v>
      </c>
      <c r="AB2159" s="211" t="str">
        <f t="shared" si="139"/>
        <v/>
      </c>
    </row>
    <row r="2160" spans="1:28" s="210" customFormat="1" ht="20">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137"/>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138"/>
        <v>0</v>
      </c>
      <c r="AB2160" s="211" t="str">
        <f t="shared" si="139"/>
        <v/>
      </c>
    </row>
    <row r="2161" spans="1:28" s="210" customFormat="1" ht="20">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137"/>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138"/>
        <v>0</v>
      </c>
      <c r="AB2161" s="211" t="str">
        <f t="shared" si="139"/>
        <v/>
      </c>
    </row>
    <row r="2162" spans="1:28" s="210" customFormat="1" ht="20">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137"/>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138"/>
        <v>0</v>
      </c>
      <c r="AB2162" s="211" t="str">
        <f t="shared" si="139"/>
        <v/>
      </c>
    </row>
    <row r="2163" spans="1:28" s="210" customFormat="1" ht="20">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137"/>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138"/>
        <v>0</v>
      </c>
      <c r="AB2163" s="211" t="str">
        <f t="shared" si="139"/>
        <v/>
      </c>
    </row>
    <row r="2164" spans="1:28" s="210" customFormat="1" ht="20">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137"/>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138"/>
        <v>0</v>
      </c>
      <c r="AB2164" s="211" t="str">
        <f t="shared" si="139"/>
        <v/>
      </c>
    </row>
    <row r="2165" spans="1:28" s="210" customFormat="1" ht="20">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137"/>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138"/>
        <v>0</v>
      </c>
      <c r="AB2165" s="211" t="str">
        <f t="shared" si="139"/>
        <v/>
      </c>
    </row>
    <row r="2166" spans="1:28" s="210" customFormat="1" ht="20">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137"/>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138"/>
        <v>0</v>
      </c>
      <c r="AB2166" s="211" t="str">
        <f t="shared" si="139"/>
        <v/>
      </c>
    </row>
    <row r="2167" spans="1:28" s="210" customFormat="1" ht="20">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137"/>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138"/>
        <v>0</v>
      </c>
      <c r="AB2167" s="211" t="str">
        <f t="shared" si="139"/>
        <v/>
      </c>
    </row>
    <row r="2168" spans="1:28" s="210" customFormat="1" ht="20">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137"/>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138"/>
        <v>0</v>
      </c>
      <c r="AB2168" s="211" t="str">
        <f t="shared" si="139"/>
        <v/>
      </c>
    </row>
    <row r="2169" spans="1:28" s="210" customFormat="1" ht="20">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137"/>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138"/>
        <v>0</v>
      </c>
      <c r="AB2169" s="211" t="str">
        <f t="shared" si="139"/>
        <v/>
      </c>
    </row>
    <row r="2170" spans="1:28" s="210" customFormat="1" ht="20">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137"/>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138"/>
        <v>0</v>
      </c>
      <c r="AB2170" s="211" t="str">
        <f t="shared" si="139"/>
        <v/>
      </c>
    </row>
    <row r="2171" spans="1:28" s="210" customFormat="1" ht="20">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140">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141">IF(AND(C2171="Smelter not listed",OR(LEN(D2171)=0,LEN(E2171)=0)),1,0)</f>
        <v>0</v>
      </c>
      <c r="AB2171" s="211" t="str">
        <f t="shared" ref="AB2171" si="142">B2171&amp;C2171</f>
        <v/>
      </c>
    </row>
    <row r="2172" spans="1:28" s="210" customFormat="1" ht="20">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143">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144">IF(AND(C2172="Smelter not listed",OR(LEN(D2172)=0,LEN(E2172)=0)),1,0)</f>
        <v>0</v>
      </c>
      <c r="AB2172" s="211" t="str">
        <f t="shared" ref="AB2172:AB2203" si="145">B2172&amp;C2172</f>
        <v/>
      </c>
    </row>
    <row r="2173" spans="1:28" s="210" customFormat="1" ht="20">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143"/>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144"/>
        <v>0</v>
      </c>
      <c r="AB2173" s="211" t="str">
        <f t="shared" si="145"/>
        <v/>
      </c>
    </row>
    <row r="2174" spans="1:28" s="210" customFormat="1" ht="20">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143"/>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144"/>
        <v>0</v>
      </c>
      <c r="AB2174" s="211" t="str">
        <f t="shared" si="145"/>
        <v/>
      </c>
    </row>
    <row r="2175" spans="1:28" s="210" customFormat="1" ht="20">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143"/>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144"/>
        <v>0</v>
      </c>
      <c r="AB2175" s="211" t="str">
        <f t="shared" si="145"/>
        <v/>
      </c>
    </row>
    <row r="2176" spans="1:28" s="210" customFormat="1" ht="20">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143"/>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144"/>
        <v>0</v>
      </c>
      <c r="AB2176" s="211" t="str">
        <f t="shared" si="145"/>
        <v/>
      </c>
    </row>
    <row r="2177" spans="1:28" s="210" customFormat="1" ht="20">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143"/>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144"/>
        <v>0</v>
      </c>
      <c r="AB2177" s="211" t="str">
        <f t="shared" si="145"/>
        <v/>
      </c>
    </row>
    <row r="2178" spans="1:28" s="210" customFormat="1" ht="20">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143"/>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144"/>
        <v>0</v>
      </c>
      <c r="AB2178" s="211" t="str">
        <f t="shared" si="145"/>
        <v/>
      </c>
    </row>
    <row r="2179" spans="1:28" s="210" customFormat="1" ht="20">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143"/>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144"/>
        <v>0</v>
      </c>
      <c r="AB2179" s="211" t="str">
        <f t="shared" si="145"/>
        <v/>
      </c>
    </row>
    <row r="2180" spans="1:28" s="210" customFormat="1" ht="20">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143"/>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144"/>
        <v>0</v>
      </c>
      <c r="AB2180" s="211" t="str">
        <f t="shared" si="145"/>
        <v/>
      </c>
    </row>
    <row r="2181" spans="1:28" s="210" customFormat="1" ht="20">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143"/>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144"/>
        <v>0</v>
      </c>
      <c r="AB2181" s="211" t="str">
        <f t="shared" si="145"/>
        <v/>
      </c>
    </row>
    <row r="2182" spans="1:28" s="210" customFormat="1" ht="20">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143"/>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144"/>
        <v>0</v>
      </c>
      <c r="AB2182" s="211" t="str">
        <f t="shared" si="145"/>
        <v/>
      </c>
    </row>
    <row r="2183" spans="1:28" s="210" customFormat="1" ht="20">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143"/>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144"/>
        <v>0</v>
      </c>
      <c r="AB2183" s="211" t="str">
        <f t="shared" si="145"/>
        <v/>
      </c>
    </row>
    <row r="2184" spans="1:28" s="210" customFormat="1" ht="20">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143"/>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144"/>
        <v>0</v>
      </c>
      <c r="AB2184" s="211" t="str">
        <f t="shared" si="145"/>
        <v/>
      </c>
    </row>
    <row r="2185" spans="1:28" s="210" customFormat="1" ht="20">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143"/>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144"/>
        <v>0</v>
      </c>
      <c r="AB2185" s="211" t="str">
        <f t="shared" si="145"/>
        <v/>
      </c>
    </row>
    <row r="2186" spans="1:28" s="210" customFormat="1" ht="20">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143"/>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144"/>
        <v>0</v>
      </c>
      <c r="AB2186" s="211" t="str">
        <f t="shared" si="145"/>
        <v/>
      </c>
    </row>
    <row r="2187" spans="1:28" s="210" customFormat="1" ht="20">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143"/>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144"/>
        <v>0</v>
      </c>
      <c r="AB2187" s="211" t="str">
        <f t="shared" si="145"/>
        <v/>
      </c>
    </row>
    <row r="2188" spans="1:28" s="210" customFormat="1" ht="20">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143"/>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144"/>
        <v>0</v>
      </c>
      <c r="AB2188" s="211" t="str">
        <f t="shared" si="145"/>
        <v/>
      </c>
    </row>
    <row r="2189" spans="1:28" s="210" customFormat="1" ht="20">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143"/>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144"/>
        <v>0</v>
      </c>
      <c r="AB2189" s="211" t="str">
        <f t="shared" si="145"/>
        <v/>
      </c>
    </row>
    <row r="2190" spans="1:28" s="210" customFormat="1" ht="20">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143"/>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144"/>
        <v>0</v>
      </c>
      <c r="AB2190" s="211" t="str">
        <f t="shared" si="145"/>
        <v/>
      </c>
    </row>
    <row r="2191" spans="1:28" s="210" customFormat="1" ht="20">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143"/>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144"/>
        <v>0</v>
      </c>
      <c r="AB2191" s="211" t="str">
        <f t="shared" si="145"/>
        <v/>
      </c>
    </row>
    <row r="2192" spans="1:28" s="210" customFormat="1" ht="20">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143"/>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144"/>
        <v>0</v>
      </c>
      <c r="AB2192" s="211" t="str">
        <f t="shared" si="145"/>
        <v/>
      </c>
    </row>
    <row r="2193" spans="1:28" s="210" customFormat="1" ht="20">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143"/>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144"/>
        <v>0</v>
      </c>
      <c r="AB2193" s="211" t="str">
        <f t="shared" si="145"/>
        <v/>
      </c>
    </row>
    <row r="2194" spans="1:28" s="210" customFormat="1" ht="20">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143"/>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144"/>
        <v>0</v>
      </c>
      <c r="AB2194" s="211" t="str">
        <f t="shared" si="145"/>
        <v/>
      </c>
    </row>
    <row r="2195" spans="1:28" s="210" customFormat="1" ht="20">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143"/>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144"/>
        <v>0</v>
      </c>
      <c r="AB2195" s="211" t="str">
        <f t="shared" si="145"/>
        <v/>
      </c>
    </row>
    <row r="2196" spans="1:28" s="210" customFormat="1" ht="20">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143"/>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144"/>
        <v>0</v>
      </c>
      <c r="AB2196" s="211" t="str">
        <f t="shared" si="145"/>
        <v/>
      </c>
    </row>
    <row r="2197" spans="1:28" s="210" customFormat="1" ht="20">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143"/>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144"/>
        <v>0</v>
      </c>
      <c r="AB2197" s="211" t="str">
        <f t="shared" si="145"/>
        <v/>
      </c>
    </row>
    <row r="2198" spans="1:28" s="210" customFormat="1" ht="20">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143"/>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144"/>
        <v>0</v>
      </c>
      <c r="AB2198" s="211" t="str">
        <f t="shared" si="145"/>
        <v/>
      </c>
    </row>
    <row r="2199" spans="1:28" s="210" customFormat="1" ht="20">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143"/>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144"/>
        <v>0</v>
      </c>
      <c r="AB2199" s="211" t="str">
        <f t="shared" si="145"/>
        <v/>
      </c>
    </row>
    <row r="2200" spans="1:28" s="210" customFormat="1" ht="20">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143"/>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144"/>
        <v>0</v>
      </c>
      <c r="AB2200" s="211" t="str">
        <f t="shared" si="145"/>
        <v/>
      </c>
    </row>
    <row r="2201" spans="1:28" s="210" customFormat="1" ht="20">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143"/>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144"/>
        <v>0</v>
      </c>
      <c r="AB2201" s="211" t="str">
        <f t="shared" si="145"/>
        <v/>
      </c>
    </row>
    <row r="2202" spans="1:28" s="210" customFormat="1" ht="20">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143"/>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144"/>
        <v>0</v>
      </c>
      <c r="AB2202" s="211" t="str">
        <f t="shared" si="145"/>
        <v/>
      </c>
    </row>
    <row r="2203" spans="1:28" s="210" customFormat="1" ht="20">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143"/>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144"/>
        <v>0</v>
      </c>
      <c r="AB2203" s="211" t="str">
        <f t="shared" si="145"/>
        <v/>
      </c>
    </row>
    <row r="2204" spans="1:28" s="210" customFormat="1" ht="20">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146">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147">IF(AND(C2204="Smelter not listed",OR(LEN(D2204)=0,LEN(E2204)=0)),1,0)</f>
        <v>0</v>
      </c>
      <c r="AB2204" s="211" t="str">
        <f t="shared" ref="AB2204:AB2234" si="148">B2204&amp;C2204</f>
        <v/>
      </c>
    </row>
    <row r="2205" spans="1:28" s="210" customFormat="1" ht="20">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146"/>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147"/>
        <v>0</v>
      </c>
      <c r="AB2205" s="211" t="str">
        <f t="shared" si="148"/>
        <v/>
      </c>
    </row>
    <row r="2206" spans="1:28" s="210" customFormat="1" ht="20">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146"/>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147"/>
        <v>0</v>
      </c>
      <c r="AB2206" s="211" t="str">
        <f t="shared" si="148"/>
        <v/>
      </c>
    </row>
    <row r="2207" spans="1:28" s="210" customFormat="1" ht="20">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146"/>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147"/>
        <v>0</v>
      </c>
      <c r="AB2207" s="211" t="str">
        <f t="shared" si="148"/>
        <v/>
      </c>
    </row>
    <row r="2208" spans="1:28" s="210" customFormat="1" ht="20">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146"/>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147"/>
        <v>0</v>
      </c>
      <c r="AB2208" s="211" t="str">
        <f t="shared" si="148"/>
        <v/>
      </c>
    </row>
    <row r="2209" spans="1:28" s="210" customFormat="1" ht="20">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146"/>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147"/>
        <v>0</v>
      </c>
      <c r="AB2209" s="211" t="str">
        <f t="shared" si="148"/>
        <v/>
      </c>
    </row>
    <row r="2210" spans="1:28" s="210" customFormat="1" ht="20">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146"/>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147"/>
        <v>0</v>
      </c>
      <c r="AB2210" s="211" t="str">
        <f t="shared" si="148"/>
        <v/>
      </c>
    </row>
    <row r="2211" spans="1:28" s="210" customFormat="1" ht="20">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146"/>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147"/>
        <v>0</v>
      </c>
      <c r="AB2211" s="211" t="str">
        <f t="shared" si="148"/>
        <v/>
      </c>
    </row>
    <row r="2212" spans="1:28" s="210" customFormat="1" ht="20">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146"/>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147"/>
        <v>0</v>
      </c>
      <c r="AB2212" s="211" t="str">
        <f t="shared" si="148"/>
        <v/>
      </c>
    </row>
    <row r="2213" spans="1:28" s="210" customFormat="1" ht="20">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146"/>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147"/>
        <v>0</v>
      </c>
      <c r="AB2213" s="211" t="str">
        <f t="shared" si="148"/>
        <v/>
      </c>
    </row>
    <row r="2214" spans="1:28" s="210" customFormat="1" ht="20">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146"/>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147"/>
        <v>0</v>
      </c>
      <c r="AB2214" s="211" t="str">
        <f t="shared" si="148"/>
        <v/>
      </c>
    </row>
    <row r="2215" spans="1:28" s="210" customFormat="1" ht="20">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146"/>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147"/>
        <v>0</v>
      </c>
      <c r="AB2215" s="211" t="str">
        <f t="shared" si="148"/>
        <v/>
      </c>
    </row>
    <row r="2216" spans="1:28" s="210" customFormat="1" ht="20">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146"/>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147"/>
        <v>0</v>
      </c>
      <c r="AB2216" s="211" t="str">
        <f t="shared" si="148"/>
        <v/>
      </c>
    </row>
    <row r="2217" spans="1:28" s="210" customFormat="1" ht="20">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146"/>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147"/>
        <v>0</v>
      </c>
      <c r="AB2217" s="211" t="str">
        <f t="shared" si="148"/>
        <v/>
      </c>
    </row>
    <row r="2218" spans="1:28" s="210" customFormat="1" ht="20">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146"/>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147"/>
        <v>0</v>
      </c>
      <c r="AB2218" s="211" t="str">
        <f t="shared" si="148"/>
        <v/>
      </c>
    </row>
    <row r="2219" spans="1:28" s="210" customFormat="1" ht="20">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146"/>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147"/>
        <v>0</v>
      </c>
      <c r="AB2219" s="211" t="str">
        <f t="shared" si="148"/>
        <v/>
      </c>
    </row>
    <row r="2220" spans="1:28" s="210" customFormat="1" ht="20">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146"/>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147"/>
        <v>0</v>
      </c>
      <c r="AB2220" s="211" t="str">
        <f t="shared" si="148"/>
        <v/>
      </c>
    </row>
    <row r="2221" spans="1:28" s="210" customFormat="1" ht="20">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146"/>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147"/>
        <v>0</v>
      </c>
      <c r="AB2221" s="211" t="str">
        <f t="shared" si="148"/>
        <v/>
      </c>
    </row>
    <row r="2222" spans="1:28" s="210" customFormat="1" ht="20">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146"/>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147"/>
        <v>0</v>
      </c>
      <c r="AB2222" s="211" t="str">
        <f t="shared" si="148"/>
        <v/>
      </c>
    </row>
    <row r="2223" spans="1:28" s="210" customFormat="1" ht="20">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146"/>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147"/>
        <v>0</v>
      </c>
      <c r="AB2223" s="211" t="str">
        <f t="shared" si="148"/>
        <v/>
      </c>
    </row>
    <row r="2224" spans="1:28" s="210" customFormat="1" ht="20">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146"/>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147"/>
        <v>0</v>
      </c>
      <c r="AB2224" s="211" t="str">
        <f t="shared" si="148"/>
        <v/>
      </c>
    </row>
    <row r="2225" spans="1:28" s="210" customFormat="1" ht="20">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146"/>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147"/>
        <v>0</v>
      </c>
      <c r="AB2225" s="211" t="str">
        <f t="shared" si="148"/>
        <v/>
      </c>
    </row>
    <row r="2226" spans="1:28" s="210" customFormat="1" ht="20">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146"/>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147"/>
        <v>0</v>
      </c>
      <c r="AB2226" s="211" t="str">
        <f t="shared" si="148"/>
        <v/>
      </c>
    </row>
    <row r="2227" spans="1:28" s="210" customFormat="1" ht="20">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146"/>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147"/>
        <v>0</v>
      </c>
      <c r="AB2227" s="211" t="str">
        <f t="shared" si="148"/>
        <v/>
      </c>
    </row>
    <row r="2228" spans="1:28" s="210" customFormat="1" ht="20">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146"/>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147"/>
        <v>0</v>
      </c>
      <c r="AB2228" s="211" t="str">
        <f t="shared" si="148"/>
        <v/>
      </c>
    </row>
    <row r="2229" spans="1:28" s="210" customFormat="1" ht="20">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146"/>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147"/>
        <v>0</v>
      </c>
      <c r="AB2229" s="211" t="str">
        <f t="shared" si="148"/>
        <v/>
      </c>
    </row>
    <row r="2230" spans="1:28" s="210" customFormat="1" ht="20">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146"/>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147"/>
        <v>0</v>
      </c>
      <c r="AB2230" s="211" t="str">
        <f t="shared" si="148"/>
        <v/>
      </c>
    </row>
    <row r="2231" spans="1:28" s="210" customFormat="1" ht="20">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146"/>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147"/>
        <v>0</v>
      </c>
      <c r="AB2231" s="211" t="str">
        <f t="shared" si="148"/>
        <v/>
      </c>
    </row>
    <row r="2232" spans="1:28" s="210" customFormat="1" ht="20">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146"/>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147"/>
        <v>0</v>
      </c>
      <c r="AB2232" s="211" t="str">
        <f t="shared" si="148"/>
        <v/>
      </c>
    </row>
    <row r="2233" spans="1:28" s="210" customFormat="1" ht="20">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146"/>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147"/>
        <v>0</v>
      </c>
      <c r="AB2233" s="211" t="str">
        <f t="shared" si="148"/>
        <v/>
      </c>
    </row>
    <row r="2234" spans="1:28" s="210" customFormat="1" ht="20">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146"/>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147"/>
        <v>0</v>
      </c>
      <c r="AB2234" s="211" t="str">
        <f t="shared" si="148"/>
        <v/>
      </c>
    </row>
    <row r="2235" spans="1:28" s="210" customFormat="1" ht="20">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149">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150">IF(AND(C2235="Smelter not listed",OR(LEN(D2235)=0,LEN(E2235)=0)),1,0)</f>
        <v>0</v>
      </c>
      <c r="AB2235" s="211" t="str">
        <f t="shared" ref="AB2235" si="151">B2235&amp;C2235</f>
        <v/>
      </c>
    </row>
    <row r="2236" spans="1:28" s="210" customFormat="1" ht="20">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152">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153">IF(AND(C2236="Smelter not listed",OR(LEN(D2236)=0,LEN(E2236)=0)),1,0)</f>
        <v>0</v>
      </c>
      <c r="AB2236" s="211" t="str">
        <f t="shared" ref="AB2236:AB2267" si="154">B2236&amp;C2236</f>
        <v/>
      </c>
    </row>
    <row r="2237" spans="1:28" s="210" customFormat="1" ht="20">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152"/>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153"/>
        <v>0</v>
      </c>
      <c r="AB2237" s="211" t="str">
        <f t="shared" si="154"/>
        <v/>
      </c>
    </row>
    <row r="2238" spans="1:28" s="210" customFormat="1" ht="20">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152"/>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153"/>
        <v>0</v>
      </c>
      <c r="AB2238" s="211" t="str">
        <f t="shared" si="154"/>
        <v/>
      </c>
    </row>
    <row r="2239" spans="1:28" s="210" customFormat="1" ht="20">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152"/>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153"/>
        <v>0</v>
      </c>
      <c r="AB2239" s="211" t="str">
        <f t="shared" si="154"/>
        <v/>
      </c>
    </row>
    <row r="2240" spans="1:28" s="210" customFormat="1" ht="20">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152"/>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153"/>
        <v>0</v>
      </c>
      <c r="AB2240" s="211" t="str">
        <f t="shared" si="154"/>
        <v/>
      </c>
    </row>
    <row r="2241" spans="1:28" s="210" customFormat="1" ht="20">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152"/>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153"/>
        <v>0</v>
      </c>
      <c r="AB2241" s="211" t="str">
        <f t="shared" si="154"/>
        <v/>
      </c>
    </row>
    <row r="2242" spans="1:28" s="210" customFormat="1" ht="20">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152"/>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153"/>
        <v>0</v>
      </c>
      <c r="AB2242" s="211" t="str">
        <f t="shared" si="154"/>
        <v/>
      </c>
    </row>
    <row r="2243" spans="1:28" s="210" customFormat="1" ht="20">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152"/>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153"/>
        <v>0</v>
      </c>
      <c r="AB2243" s="211" t="str">
        <f t="shared" si="154"/>
        <v/>
      </c>
    </row>
    <row r="2244" spans="1:28" s="210" customFormat="1" ht="20">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152"/>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153"/>
        <v>0</v>
      </c>
      <c r="AB2244" s="211" t="str">
        <f t="shared" si="154"/>
        <v/>
      </c>
    </row>
    <row r="2245" spans="1:28" s="210" customFormat="1" ht="20">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152"/>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153"/>
        <v>0</v>
      </c>
      <c r="AB2245" s="211" t="str">
        <f t="shared" si="154"/>
        <v/>
      </c>
    </row>
    <row r="2246" spans="1:28" s="210" customFormat="1" ht="20">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152"/>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153"/>
        <v>0</v>
      </c>
      <c r="AB2246" s="211" t="str">
        <f t="shared" si="154"/>
        <v/>
      </c>
    </row>
    <row r="2247" spans="1:28" s="210" customFormat="1" ht="20">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152"/>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153"/>
        <v>0</v>
      </c>
      <c r="AB2247" s="211" t="str">
        <f t="shared" si="154"/>
        <v/>
      </c>
    </row>
    <row r="2248" spans="1:28" s="210" customFormat="1" ht="20">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152"/>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153"/>
        <v>0</v>
      </c>
      <c r="AB2248" s="211" t="str">
        <f t="shared" si="154"/>
        <v/>
      </c>
    </row>
    <row r="2249" spans="1:28" s="210" customFormat="1" ht="20">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152"/>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153"/>
        <v>0</v>
      </c>
      <c r="AB2249" s="211" t="str">
        <f t="shared" si="154"/>
        <v/>
      </c>
    </row>
    <row r="2250" spans="1:28" s="210" customFormat="1" ht="20">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152"/>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153"/>
        <v>0</v>
      </c>
      <c r="AB2250" s="211" t="str">
        <f t="shared" si="154"/>
        <v/>
      </c>
    </row>
    <row r="2251" spans="1:28" s="210" customFormat="1" ht="20">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152"/>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153"/>
        <v>0</v>
      </c>
      <c r="AB2251" s="211" t="str">
        <f t="shared" si="154"/>
        <v/>
      </c>
    </row>
    <row r="2252" spans="1:28" s="210" customFormat="1" ht="20">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152"/>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153"/>
        <v>0</v>
      </c>
      <c r="AB2252" s="211" t="str">
        <f t="shared" si="154"/>
        <v/>
      </c>
    </row>
    <row r="2253" spans="1:28" s="210" customFormat="1" ht="20">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152"/>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153"/>
        <v>0</v>
      </c>
      <c r="AB2253" s="211" t="str">
        <f t="shared" si="154"/>
        <v/>
      </c>
    </row>
    <row r="2254" spans="1:28" s="210" customFormat="1" ht="20">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152"/>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153"/>
        <v>0</v>
      </c>
      <c r="AB2254" s="211" t="str">
        <f t="shared" si="154"/>
        <v/>
      </c>
    </row>
    <row r="2255" spans="1:28" s="210" customFormat="1" ht="20">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152"/>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153"/>
        <v>0</v>
      </c>
      <c r="AB2255" s="211" t="str">
        <f t="shared" si="154"/>
        <v/>
      </c>
    </row>
    <row r="2256" spans="1:28" s="210" customFormat="1" ht="20">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152"/>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153"/>
        <v>0</v>
      </c>
      <c r="AB2256" s="211" t="str">
        <f t="shared" si="154"/>
        <v/>
      </c>
    </row>
    <row r="2257" spans="1:28" s="210" customFormat="1" ht="20">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152"/>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153"/>
        <v>0</v>
      </c>
      <c r="AB2257" s="211" t="str">
        <f t="shared" si="154"/>
        <v/>
      </c>
    </row>
    <row r="2258" spans="1:28" s="210" customFormat="1" ht="20">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152"/>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153"/>
        <v>0</v>
      </c>
      <c r="AB2258" s="211" t="str">
        <f t="shared" si="154"/>
        <v/>
      </c>
    </row>
    <row r="2259" spans="1:28" s="210" customFormat="1" ht="20">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152"/>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153"/>
        <v>0</v>
      </c>
      <c r="AB2259" s="211" t="str">
        <f t="shared" si="154"/>
        <v/>
      </c>
    </row>
    <row r="2260" spans="1:28" s="210" customFormat="1" ht="20">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152"/>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153"/>
        <v>0</v>
      </c>
      <c r="AB2260" s="211" t="str">
        <f t="shared" si="154"/>
        <v/>
      </c>
    </row>
    <row r="2261" spans="1:28" s="210" customFormat="1" ht="20">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152"/>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153"/>
        <v>0</v>
      </c>
      <c r="AB2261" s="211" t="str">
        <f t="shared" si="154"/>
        <v/>
      </c>
    </row>
    <row r="2262" spans="1:28" s="210" customFormat="1" ht="20">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152"/>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153"/>
        <v>0</v>
      </c>
      <c r="AB2262" s="211" t="str">
        <f t="shared" si="154"/>
        <v/>
      </c>
    </row>
    <row r="2263" spans="1:28" s="210" customFormat="1" ht="20">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152"/>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153"/>
        <v>0</v>
      </c>
      <c r="AB2263" s="211" t="str">
        <f t="shared" si="154"/>
        <v/>
      </c>
    </row>
    <row r="2264" spans="1:28" s="210" customFormat="1" ht="20">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152"/>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153"/>
        <v>0</v>
      </c>
      <c r="AB2264" s="211" t="str">
        <f t="shared" si="154"/>
        <v/>
      </c>
    </row>
    <row r="2265" spans="1:28" s="210" customFormat="1" ht="20">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152"/>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153"/>
        <v>0</v>
      </c>
      <c r="AB2265" s="211" t="str">
        <f t="shared" si="154"/>
        <v/>
      </c>
    </row>
    <row r="2266" spans="1:28" s="210" customFormat="1" ht="20">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152"/>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153"/>
        <v>0</v>
      </c>
      <c r="AB2266" s="211" t="str">
        <f t="shared" si="154"/>
        <v/>
      </c>
    </row>
    <row r="2267" spans="1:28" s="210" customFormat="1" ht="20">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152"/>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153"/>
        <v>0</v>
      </c>
      <c r="AB2267" s="211" t="str">
        <f t="shared" si="154"/>
        <v/>
      </c>
    </row>
    <row r="2268" spans="1:28" s="210" customFormat="1" ht="20">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155">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156">IF(AND(C2268="Smelter not listed",OR(LEN(D2268)=0,LEN(E2268)=0)),1,0)</f>
        <v>0</v>
      </c>
      <c r="AB2268" s="211" t="str">
        <f t="shared" ref="AB2268:AB2298" si="157">B2268&amp;C2268</f>
        <v/>
      </c>
    </row>
    <row r="2269" spans="1:28" s="210" customFormat="1" ht="20">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155"/>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156"/>
        <v>0</v>
      </c>
      <c r="AB2269" s="211" t="str">
        <f t="shared" si="157"/>
        <v/>
      </c>
    </row>
    <row r="2270" spans="1:28" s="210" customFormat="1" ht="20">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155"/>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156"/>
        <v>0</v>
      </c>
      <c r="AB2270" s="211" t="str">
        <f t="shared" si="157"/>
        <v/>
      </c>
    </row>
    <row r="2271" spans="1:28" s="210" customFormat="1" ht="20">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155"/>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156"/>
        <v>0</v>
      </c>
      <c r="AB2271" s="211" t="str">
        <f t="shared" si="157"/>
        <v/>
      </c>
    </row>
    <row r="2272" spans="1:28" s="210" customFormat="1" ht="20">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155"/>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156"/>
        <v>0</v>
      </c>
      <c r="AB2272" s="211" t="str">
        <f t="shared" si="157"/>
        <v/>
      </c>
    </row>
    <row r="2273" spans="1:28" s="210" customFormat="1" ht="20">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155"/>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156"/>
        <v>0</v>
      </c>
      <c r="AB2273" s="211" t="str">
        <f t="shared" si="157"/>
        <v/>
      </c>
    </row>
    <row r="2274" spans="1:28" s="210" customFormat="1" ht="20">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155"/>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156"/>
        <v>0</v>
      </c>
      <c r="AB2274" s="211" t="str">
        <f t="shared" si="157"/>
        <v/>
      </c>
    </row>
    <row r="2275" spans="1:28" s="210" customFormat="1" ht="20">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155"/>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156"/>
        <v>0</v>
      </c>
      <c r="AB2275" s="211" t="str">
        <f t="shared" si="157"/>
        <v/>
      </c>
    </row>
    <row r="2276" spans="1:28" s="210" customFormat="1" ht="20">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155"/>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156"/>
        <v>0</v>
      </c>
      <c r="AB2276" s="211" t="str">
        <f t="shared" si="157"/>
        <v/>
      </c>
    </row>
    <row r="2277" spans="1:28" s="210" customFormat="1" ht="20">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155"/>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156"/>
        <v>0</v>
      </c>
      <c r="AB2277" s="211" t="str">
        <f t="shared" si="157"/>
        <v/>
      </c>
    </row>
    <row r="2278" spans="1:28" s="210" customFormat="1" ht="20">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155"/>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156"/>
        <v>0</v>
      </c>
      <c r="AB2278" s="211" t="str">
        <f t="shared" si="157"/>
        <v/>
      </c>
    </row>
    <row r="2279" spans="1:28" s="210" customFormat="1" ht="20">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155"/>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156"/>
        <v>0</v>
      </c>
      <c r="AB2279" s="211" t="str">
        <f t="shared" si="157"/>
        <v/>
      </c>
    </row>
    <row r="2280" spans="1:28" s="210" customFormat="1" ht="20">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155"/>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156"/>
        <v>0</v>
      </c>
      <c r="AB2280" s="211" t="str">
        <f t="shared" si="157"/>
        <v/>
      </c>
    </row>
    <row r="2281" spans="1:28" s="210" customFormat="1" ht="20">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155"/>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156"/>
        <v>0</v>
      </c>
      <c r="AB2281" s="211" t="str">
        <f t="shared" si="157"/>
        <v/>
      </c>
    </row>
    <row r="2282" spans="1:28" s="210" customFormat="1" ht="20">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155"/>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156"/>
        <v>0</v>
      </c>
      <c r="AB2282" s="211" t="str">
        <f t="shared" si="157"/>
        <v/>
      </c>
    </row>
    <row r="2283" spans="1:28" s="210" customFormat="1" ht="20">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155"/>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156"/>
        <v>0</v>
      </c>
      <c r="AB2283" s="211" t="str">
        <f t="shared" si="157"/>
        <v/>
      </c>
    </row>
    <row r="2284" spans="1:28" s="210" customFormat="1" ht="20">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155"/>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156"/>
        <v>0</v>
      </c>
      <c r="AB2284" s="211" t="str">
        <f t="shared" si="157"/>
        <v/>
      </c>
    </row>
    <row r="2285" spans="1:28" s="210" customFormat="1" ht="20">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155"/>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156"/>
        <v>0</v>
      </c>
      <c r="AB2285" s="211" t="str">
        <f t="shared" si="157"/>
        <v/>
      </c>
    </row>
    <row r="2286" spans="1:28" s="210" customFormat="1" ht="20">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155"/>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156"/>
        <v>0</v>
      </c>
      <c r="AB2286" s="211" t="str">
        <f t="shared" si="157"/>
        <v/>
      </c>
    </row>
    <row r="2287" spans="1:28" s="210" customFormat="1" ht="20">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155"/>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156"/>
        <v>0</v>
      </c>
      <c r="AB2287" s="211" t="str">
        <f t="shared" si="157"/>
        <v/>
      </c>
    </row>
    <row r="2288" spans="1:28" s="210" customFormat="1" ht="20">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155"/>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156"/>
        <v>0</v>
      </c>
      <c r="AB2288" s="211" t="str">
        <f t="shared" si="157"/>
        <v/>
      </c>
    </row>
    <row r="2289" spans="1:28" s="210" customFormat="1" ht="20">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155"/>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156"/>
        <v>0</v>
      </c>
      <c r="AB2289" s="211" t="str">
        <f t="shared" si="157"/>
        <v/>
      </c>
    </row>
    <row r="2290" spans="1:28" s="210" customFormat="1" ht="20">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155"/>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156"/>
        <v>0</v>
      </c>
      <c r="AB2290" s="211" t="str">
        <f t="shared" si="157"/>
        <v/>
      </c>
    </row>
    <row r="2291" spans="1:28" s="210" customFormat="1" ht="20">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155"/>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156"/>
        <v>0</v>
      </c>
      <c r="AB2291" s="211" t="str">
        <f t="shared" si="157"/>
        <v/>
      </c>
    </row>
    <row r="2292" spans="1:28" s="210" customFormat="1" ht="20">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155"/>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156"/>
        <v>0</v>
      </c>
      <c r="AB2292" s="211" t="str">
        <f t="shared" si="157"/>
        <v/>
      </c>
    </row>
    <row r="2293" spans="1:28" s="210" customFormat="1" ht="20">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155"/>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156"/>
        <v>0</v>
      </c>
      <c r="AB2293" s="211" t="str">
        <f t="shared" si="157"/>
        <v/>
      </c>
    </row>
    <row r="2294" spans="1:28" s="210" customFormat="1" ht="20">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155"/>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156"/>
        <v>0</v>
      </c>
      <c r="AB2294" s="211" t="str">
        <f t="shared" si="157"/>
        <v/>
      </c>
    </row>
    <row r="2295" spans="1:28" s="210" customFormat="1" ht="20">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155"/>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156"/>
        <v>0</v>
      </c>
      <c r="AB2295" s="211" t="str">
        <f t="shared" si="157"/>
        <v/>
      </c>
    </row>
    <row r="2296" spans="1:28" s="210" customFormat="1" ht="20">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155"/>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156"/>
        <v>0</v>
      </c>
      <c r="AB2296" s="211" t="str">
        <f t="shared" si="157"/>
        <v/>
      </c>
    </row>
    <row r="2297" spans="1:28" s="210" customFormat="1" ht="20">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155"/>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156"/>
        <v>0</v>
      </c>
      <c r="AB2297" s="211" t="str">
        <f t="shared" si="157"/>
        <v/>
      </c>
    </row>
    <row r="2298" spans="1:28" s="210" customFormat="1" ht="20">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155"/>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156"/>
        <v>0</v>
      </c>
      <c r="AB2298" s="211" t="str">
        <f t="shared" si="157"/>
        <v/>
      </c>
    </row>
    <row r="2299" spans="1:28" s="210" customFormat="1" ht="20">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158">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159">IF(AND(C2299="Smelter not listed",OR(LEN(D2299)=0,LEN(E2299)=0)),1,0)</f>
        <v>0</v>
      </c>
      <c r="AB2299" s="211" t="str">
        <f t="shared" ref="AB2299" si="160">B2299&amp;C2299</f>
        <v/>
      </c>
    </row>
    <row r="2300" spans="1:28" s="210" customFormat="1" ht="20">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161">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162">IF(AND(C2300="Smelter not listed",OR(LEN(D2300)=0,LEN(E2300)=0)),1,0)</f>
        <v>0</v>
      </c>
      <c r="AB2300" s="211" t="str">
        <f t="shared" ref="AB2300:AB2331" si="163">B2300&amp;C2300</f>
        <v/>
      </c>
    </row>
    <row r="2301" spans="1:28" s="210" customFormat="1" ht="20">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161"/>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162"/>
        <v>0</v>
      </c>
      <c r="AB2301" s="211" t="str">
        <f t="shared" si="163"/>
        <v/>
      </c>
    </row>
    <row r="2302" spans="1:28" s="210" customFormat="1" ht="20">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161"/>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162"/>
        <v>0</v>
      </c>
      <c r="AB2302" s="211" t="str">
        <f t="shared" si="163"/>
        <v/>
      </c>
    </row>
    <row r="2303" spans="1:28" s="210" customFormat="1" ht="20">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161"/>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162"/>
        <v>0</v>
      </c>
      <c r="AB2303" s="211" t="str">
        <f t="shared" si="163"/>
        <v/>
      </c>
    </row>
    <row r="2304" spans="1:28" s="210" customFormat="1" ht="20">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161"/>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162"/>
        <v>0</v>
      </c>
      <c r="AB2304" s="211" t="str">
        <f t="shared" si="163"/>
        <v/>
      </c>
    </row>
    <row r="2305" spans="1:28" s="210" customFormat="1" ht="20">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161"/>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162"/>
        <v>0</v>
      </c>
      <c r="AB2305" s="211" t="str">
        <f t="shared" si="163"/>
        <v/>
      </c>
    </row>
    <row r="2306" spans="1:28" s="210" customFormat="1" ht="20">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161"/>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162"/>
        <v>0</v>
      </c>
      <c r="AB2306" s="211" t="str">
        <f t="shared" si="163"/>
        <v/>
      </c>
    </row>
    <row r="2307" spans="1:28" s="210" customFormat="1" ht="20">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161"/>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162"/>
        <v>0</v>
      </c>
      <c r="AB2307" s="211" t="str">
        <f t="shared" si="163"/>
        <v/>
      </c>
    </row>
    <row r="2308" spans="1:28" s="210" customFormat="1" ht="20">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161"/>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162"/>
        <v>0</v>
      </c>
      <c r="AB2308" s="211" t="str">
        <f t="shared" si="163"/>
        <v/>
      </c>
    </row>
    <row r="2309" spans="1:28" s="210" customFormat="1" ht="20">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161"/>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162"/>
        <v>0</v>
      </c>
      <c r="AB2309" s="211" t="str">
        <f t="shared" si="163"/>
        <v/>
      </c>
    </row>
    <row r="2310" spans="1:28" s="210" customFormat="1" ht="20">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161"/>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162"/>
        <v>0</v>
      </c>
      <c r="AB2310" s="211" t="str">
        <f t="shared" si="163"/>
        <v/>
      </c>
    </row>
    <row r="2311" spans="1:28" s="210" customFormat="1" ht="20">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161"/>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162"/>
        <v>0</v>
      </c>
      <c r="AB2311" s="211" t="str">
        <f t="shared" si="163"/>
        <v/>
      </c>
    </row>
    <row r="2312" spans="1:28" s="210" customFormat="1" ht="20">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161"/>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162"/>
        <v>0</v>
      </c>
      <c r="AB2312" s="211" t="str">
        <f t="shared" si="163"/>
        <v/>
      </c>
    </row>
    <row r="2313" spans="1:28" s="210" customFormat="1" ht="20">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161"/>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162"/>
        <v>0</v>
      </c>
      <c r="AB2313" s="211" t="str">
        <f t="shared" si="163"/>
        <v/>
      </c>
    </row>
    <row r="2314" spans="1:28" s="210" customFormat="1" ht="20">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161"/>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162"/>
        <v>0</v>
      </c>
      <c r="AB2314" s="211" t="str">
        <f t="shared" si="163"/>
        <v/>
      </c>
    </row>
    <row r="2315" spans="1:28" s="210" customFormat="1" ht="20">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161"/>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162"/>
        <v>0</v>
      </c>
      <c r="AB2315" s="211" t="str">
        <f t="shared" si="163"/>
        <v/>
      </c>
    </row>
    <row r="2316" spans="1:28" s="210" customFormat="1" ht="20">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161"/>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162"/>
        <v>0</v>
      </c>
      <c r="AB2316" s="211" t="str">
        <f t="shared" si="163"/>
        <v/>
      </c>
    </row>
    <row r="2317" spans="1:28" s="210" customFormat="1" ht="20">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161"/>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162"/>
        <v>0</v>
      </c>
      <c r="AB2317" s="211" t="str">
        <f t="shared" si="163"/>
        <v/>
      </c>
    </row>
    <row r="2318" spans="1:28" s="210" customFormat="1" ht="20">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161"/>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162"/>
        <v>0</v>
      </c>
      <c r="AB2318" s="211" t="str">
        <f t="shared" si="163"/>
        <v/>
      </c>
    </row>
    <row r="2319" spans="1:28" s="210" customFormat="1" ht="20">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161"/>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162"/>
        <v>0</v>
      </c>
      <c r="AB2319" s="211" t="str">
        <f t="shared" si="163"/>
        <v/>
      </c>
    </row>
    <row r="2320" spans="1:28" s="210" customFormat="1" ht="20">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161"/>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162"/>
        <v>0</v>
      </c>
      <c r="AB2320" s="211" t="str">
        <f t="shared" si="163"/>
        <v/>
      </c>
    </row>
    <row r="2321" spans="1:28" s="210" customFormat="1" ht="20">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161"/>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162"/>
        <v>0</v>
      </c>
      <c r="AB2321" s="211" t="str">
        <f t="shared" si="163"/>
        <v/>
      </c>
    </row>
    <row r="2322" spans="1:28" s="210" customFormat="1" ht="20">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161"/>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162"/>
        <v>0</v>
      </c>
      <c r="AB2322" s="211" t="str">
        <f t="shared" si="163"/>
        <v/>
      </c>
    </row>
    <row r="2323" spans="1:28" s="210" customFormat="1" ht="20">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161"/>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162"/>
        <v>0</v>
      </c>
      <c r="AB2323" s="211" t="str">
        <f t="shared" si="163"/>
        <v/>
      </c>
    </row>
    <row r="2324" spans="1:28" s="210" customFormat="1" ht="20">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161"/>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162"/>
        <v>0</v>
      </c>
      <c r="AB2324" s="211" t="str">
        <f t="shared" si="163"/>
        <v/>
      </c>
    </row>
    <row r="2325" spans="1:28" s="210" customFormat="1" ht="20">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161"/>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162"/>
        <v>0</v>
      </c>
      <c r="AB2325" s="211" t="str">
        <f t="shared" si="163"/>
        <v/>
      </c>
    </row>
    <row r="2326" spans="1:28" s="210" customFormat="1" ht="20">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161"/>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162"/>
        <v>0</v>
      </c>
      <c r="AB2326" s="211" t="str">
        <f t="shared" si="163"/>
        <v/>
      </c>
    </row>
    <row r="2327" spans="1:28" s="210" customFormat="1" ht="20">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161"/>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162"/>
        <v>0</v>
      </c>
      <c r="AB2327" s="211" t="str">
        <f t="shared" si="163"/>
        <v/>
      </c>
    </row>
    <row r="2328" spans="1:28" s="210" customFormat="1" ht="20">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161"/>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162"/>
        <v>0</v>
      </c>
      <c r="AB2328" s="211" t="str">
        <f t="shared" si="163"/>
        <v/>
      </c>
    </row>
    <row r="2329" spans="1:28" s="210" customFormat="1" ht="20">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161"/>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162"/>
        <v>0</v>
      </c>
      <c r="AB2329" s="211" t="str">
        <f t="shared" si="163"/>
        <v/>
      </c>
    </row>
    <row r="2330" spans="1:28" s="210" customFormat="1" ht="20">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161"/>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162"/>
        <v>0</v>
      </c>
      <c r="AB2330" s="211" t="str">
        <f t="shared" si="163"/>
        <v/>
      </c>
    </row>
    <row r="2331" spans="1:28" s="210" customFormat="1" ht="20">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161"/>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162"/>
        <v>0</v>
      </c>
      <c r="AB2331" s="211" t="str">
        <f t="shared" si="163"/>
        <v/>
      </c>
    </row>
    <row r="2332" spans="1:28" s="210" customFormat="1" ht="20">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164">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165">IF(AND(C2332="Smelter not listed",OR(LEN(D2332)=0,LEN(E2332)=0)),1,0)</f>
        <v>0</v>
      </c>
      <c r="AB2332" s="211" t="str">
        <f t="shared" ref="AB2332:AB2362" si="166">B2332&amp;C2332</f>
        <v/>
      </c>
    </row>
    <row r="2333" spans="1:28" s="210" customFormat="1" ht="20">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164"/>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165"/>
        <v>0</v>
      </c>
      <c r="AB2333" s="211" t="str">
        <f t="shared" si="166"/>
        <v/>
      </c>
    </row>
    <row r="2334" spans="1:28" s="210" customFormat="1" ht="20">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164"/>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165"/>
        <v>0</v>
      </c>
      <c r="AB2334" s="211" t="str">
        <f t="shared" si="166"/>
        <v/>
      </c>
    </row>
    <row r="2335" spans="1:28" s="210" customFormat="1" ht="20">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164"/>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165"/>
        <v>0</v>
      </c>
      <c r="AB2335" s="211" t="str">
        <f t="shared" si="166"/>
        <v/>
      </c>
    </row>
    <row r="2336" spans="1:28" s="210" customFormat="1" ht="20">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164"/>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165"/>
        <v>0</v>
      </c>
      <c r="AB2336" s="211" t="str">
        <f t="shared" si="166"/>
        <v/>
      </c>
    </row>
    <row r="2337" spans="1:28" s="210" customFormat="1" ht="20">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164"/>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165"/>
        <v>0</v>
      </c>
      <c r="AB2337" s="211" t="str">
        <f t="shared" si="166"/>
        <v/>
      </c>
    </row>
    <row r="2338" spans="1:28" s="210" customFormat="1" ht="20">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164"/>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165"/>
        <v>0</v>
      </c>
      <c r="AB2338" s="211" t="str">
        <f t="shared" si="166"/>
        <v/>
      </c>
    </row>
    <row r="2339" spans="1:28" s="210" customFormat="1" ht="20">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164"/>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165"/>
        <v>0</v>
      </c>
      <c r="AB2339" s="211" t="str">
        <f t="shared" si="166"/>
        <v/>
      </c>
    </row>
    <row r="2340" spans="1:28" s="210" customFormat="1" ht="20">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164"/>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165"/>
        <v>0</v>
      </c>
      <c r="AB2340" s="211" t="str">
        <f t="shared" si="166"/>
        <v/>
      </c>
    </row>
    <row r="2341" spans="1:28" s="210" customFormat="1" ht="20">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164"/>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165"/>
        <v>0</v>
      </c>
      <c r="AB2341" s="211" t="str">
        <f t="shared" si="166"/>
        <v/>
      </c>
    </row>
    <row r="2342" spans="1:28" s="210" customFormat="1" ht="20">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164"/>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165"/>
        <v>0</v>
      </c>
      <c r="AB2342" s="211" t="str">
        <f t="shared" si="166"/>
        <v/>
      </c>
    </row>
    <row r="2343" spans="1:28" s="210" customFormat="1" ht="20">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164"/>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165"/>
        <v>0</v>
      </c>
      <c r="AB2343" s="211" t="str">
        <f t="shared" si="166"/>
        <v/>
      </c>
    </row>
    <row r="2344" spans="1:28" s="210" customFormat="1" ht="20">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164"/>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165"/>
        <v>0</v>
      </c>
      <c r="AB2344" s="211" t="str">
        <f t="shared" si="166"/>
        <v/>
      </c>
    </row>
    <row r="2345" spans="1:28" s="210" customFormat="1" ht="20">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164"/>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165"/>
        <v>0</v>
      </c>
      <c r="AB2345" s="211" t="str">
        <f t="shared" si="166"/>
        <v/>
      </c>
    </row>
    <row r="2346" spans="1:28" s="210" customFormat="1" ht="20">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164"/>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165"/>
        <v>0</v>
      </c>
      <c r="AB2346" s="211" t="str">
        <f t="shared" si="166"/>
        <v/>
      </c>
    </row>
    <row r="2347" spans="1:28" s="210" customFormat="1" ht="20">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164"/>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165"/>
        <v>0</v>
      </c>
      <c r="AB2347" s="211" t="str">
        <f t="shared" si="166"/>
        <v/>
      </c>
    </row>
    <row r="2348" spans="1:28" s="210" customFormat="1" ht="20">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164"/>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165"/>
        <v>0</v>
      </c>
      <c r="AB2348" s="211" t="str">
        <f t="shared" si="166"/>
        <v/>
      </c>
    </row>
    <row r="2349" spans="1:28" s="210" customFormat="1" ht="20">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164"/>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165"/>
        <v>0</v>
      </c>
      <c r="AB2349" s="211" t="str">
        <f t="shared" si="166"/>
        <v/>
      </c>
    </row>
    <row r="2350" spans="1:28" s="210" customFormat="1" ht="20">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164"/>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165"/>
        <v>0</v>
      </c>
      <c r="AB2350" s="211" t="str">
        <f t="shared" si="166"/>
        <v/>
      </c>
    </row>
    <row r="2351" spans="1:28" s="210" customFormat="1" ht="20">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164"/>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165"/>
        <v>0</v>
      </c>
      <c r="AB2351" s="211" t="str">
        <f t="shared" si="166"/>
        <v/>
      </c>
    </row>
    <row r="2352" spans="1:28" s="210" customFormat="1" ht="20">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164"/>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165"/>
        <v>0</v>
      </c>
      <c r="AB2352" s="211" t="str">
        <f t="shared" si="166"/>
        <v/>
      </c>
    </row>
    <row r="2353" spans="1:28" s="210" customFormat="1" ht="20">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164"/>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165"/>
        <v>0</v>
      </c>
      <c r="AB2353" s="211" t="str">
        <f t="shared" si="166"/>
        <v/>
      </c>
    </row>
    <row r="2354" spans="1:28" s="210" customFormat="1" ht="20">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164"/>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165"/>
        <v>0</v>
      </c>
      <c r="AB2354" s="211" t="str">
        <f t="shared" si="166"/>
        <v/>
      </c>
    </row>
    <row r="2355" spans="1:28" s="210" customFormat="1" ht="20">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164"/>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165"/>
        <v>0</v>
      </c>
      <c r="AB2355" s="211" t="str">
        <f t="shared" si="166"/>
        <v/>
      </c>
    </row>
    <row r="2356" spans="1:28" s="210" customFormat="1" ht="20">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164"/>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165"/>
        <v>0</v>
      </c>
      <c r="AB2356" s="211" t="str">
        <f t="shared" si="166"/>
        <v/>
      </c>
    </row>
    <row r="2357" spans="1:28" s="210" customFormat="1" ht="20">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164"/>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165"/>
        <v>0</v>
      </c>
      <c r="AB2357" s="211" t="str">
        <f t="shared" si="166"/>
        <v/>
      </c>
    </row>
    <row r="2358" spans="1:28" s="210" customFormat="1" ht="20">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164"/>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165"/>
        <v>0</v>
      </c>
      <c r="AB2358" s="211" t="str">
        <f t="shared" si="166"/>
        <v/>
      </c>
    </row>
    <row r="2359" spans="1:28" s="210" customFormat="1" ht="20">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164"/>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165"/>
        <v>0</v>
      </c>
      <c r="AB2359" s="211" t="str">
        <f t="shared" si="166"/>
        <v/>
      </c>
    </row>
    <row r="2360" spans="1:28" s="210" customFormat="1" ht="20">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164"/>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165"/>
        <v>0</v>
      </c>
      <c r="AB2360" s="211" t="str">
        <f t="shared" si="166"/>
        <v/>
      </c>
    </row>
    <row r="2361" spans="1:28" s="210" customFormat="1" ht="20">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164"/>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165"/>
        <v>0</v>
      </c>
      <c r="AB2361" s="211" t="str">
        <f t="shared" si="166"/>
        <v/>
      </c>
    </row>
    <row r="2362" spans="1:28" s="210" customFormat="1" ht="20">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164"/>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165"/>
        <v>0</v>
      </c>
      <c r="AB2362" s="211" t="str">
        <f t="shared" si="166"/>
        <v/>
      </c>
    </row>
    <row r="2363" spans="1:28" s="210" customFormat="1" ht="20">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167">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168">IF(AND(C2363="Smelter not listed",OR(LEN(D2363)=0,LEN(E2363)=0)),1,0)</f>
        <v>0</v>
      </c>
      <c r="AB2363" s="211" t="str">
        <f t="shared" ref="AB2363" si="169">B2363&amp;C2363</f>
        <v/>
      </c>
    </row>
    <row r="2364" spans="1:28" s="210" customFormat="1" ht="20">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170">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171">IF(AND(C2364="Smelter not listed",OR(LEN(D2364)=0,LEN(E2364)=0)),1,0)</f>
        <v>0</v>
      </c>
      <c r="AB2364" s="211" t="str">
        <f t="shared" ref="AB2364:AB2395" si="172">B2364&amp;C2364</f>
        <v/>
      </c>
    </row>
    <row r="2365" spans="1:28" s="210" customFormat="1" ht="20">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170"/>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171"/>
        <v>0</v>
      </c>
      <c r="AB2365" s="211" t="str">
        <f t="shared" si="172"/>
        <v/>
      </c>
    </row>
    <row r="2366" spans="1:28" s="210" customFormat="1" ht="20">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170"/>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171"/>
        <v>0</v>
      </c>
      <c r="AB2366" s="211" t="str">
        <f t="shared" si="172"/>
        <v/>
      </c>
    </row>
    <row r="2367" spans="1:28" s="210" customFormat="1" ht="20">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170"/>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171"/>
        <v>0</v>
      </c>
      <c r="AB2367" s="211" t="str">
        <f t="shared" si="172"/>
        <v/>
      </c>
    </row>
    <row r="2368" spans="1:28" s="210" customFormat="1" ht="20">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170"/>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171"/>
        <v>0</v>
      </c>
      <c r="AB2368" s="211" t="str">
        <f t="shared" si="172"/>
        <v/>
      </c>
    </row>
    <row r="2369" spans="1:28" s="210" customFormat="1" ht="20">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170"/>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171"/>
        <v>0</v>
      </c>
      <c r="AB2369" s="211" t="str">
        <f t="shared" si="172"/>
        <v/>
      </c>
    </row>
    <row r="2370" spans="1:28" s="210" customFormat="1" ht="20">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170"/>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171"/>
        <v>0</v>
      </c>
      <c r="AB2370" s="211" t="str">
        <f t="shared" si="172"/>
        <v/>
      </c>
    </row>
    <row r="2371" spans="1:28" s="210" customFormat="1" ht="20">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170"/>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171"/>
        <v>0</v>
      </c>
      <c r="AB2371" s="211" t="str">
        <f t="shared" si="172"/>
        <v/>
      </c>
    </row>
    <row r="2372" spans="1:28" s="210" customFormat="1" ht="20">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170"/>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171"/>
        <v>0</v>
      </c>
      <c r="AB2372" s="211" t="str">
        <f t="shared" si="172"/>
        <v/>
      </c>
    </row>
    <row r="2373" spans="1:28" s="210" customFormat="1" ht="20">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170"/>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171"/>
        <v>0</v>
      </c>
      <c r="AB2373" s="211" t="str">
        <f t="shared" si="172"/>
        <v/>
      </c>
    </row>
    <row r="2374" spans="1:28" s="210" customFormat="1" ht="20">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170"/>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171"/>
        <v>0</v>
      </c>
      <c r="AB2374" s="211" t="str">
        <f t="shared" si="172"/>
        <v/>
      </c>
    </row>
    <row r="2375" spans="1:28" s="210" customFormat="1" ht="20">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170"/>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171"/>
        <v>0</v>
      </c>
      <c r="AB2375" s="211" t="str">
        <f t="shared" si="172"/>
        <v/>
      </c>
    </row>
    <row r="2376" spans="1:28" s="210" customFormat="1" ht="20">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170"/>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171"/>
        <v>0</v>
      </c>
      <c r="AB2376" s="211" t="str">
        <f t="shared" si="172"/>
        <v/>
      </c>
    </row>
    <row r="2377" spans="1:28" s="210" customFormat="1" ht="20">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170"/>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171"/>
        <v>0</v>
      </c>
      <c r="AB2377" s="211" t="str">
        <f t="shared" si="172"/>
        <v/>
      </c>
    </row>
    <row r="2378" spans="1:28" s="210" customFormat="1" ht="20">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170"/>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171"/>
        <v>0</v>
      </c>
      <c r="AB2378" s="211" t="str">
        <f t="shared" si="172"/>
        <v/>
      </c>
    </row>
    <row r="2379" spans="1:28" s="210" customFormat="1" ht="20">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170"/>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171"/>
        <v>0</v>
      </c>
      <c r="AB2379" s="211" t="str">
        <f t="shared" si="172"/>
        <v/>
      </c>
    </row>
    <row r="2380" spans="1:28" s="210" customFormat="1" ht="20">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170"/>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171"/>
        <v>0</v>
      </c>
      <c r="AB2380" s="211" t="str">
        <f t="shared" si="172"/>
        <v/>
      </c>
    </row>
    <row r="2381" spans="1:28" s="210" customFormat="1" ht="20">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170"/>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171"/>
        <v>0</v>
      </c>
      <c r="AB2381" s="211" t="str">
        <f t="shared" si="172"/>
        <v/>
      </c>
    </row>
    <row r="2382" spans="1:28" s="210" customFormat="1" ht="20">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170"/>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171"/>
        <v>0</v>
      </c>
      <c r="AB2382" s="211" t="str">
        <f t="shared" si="172"/>
        <v/>
      </c>
    </row>
    <row r="2383" spans="1:28" s="210" customFormat="1" ht="20">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170"/>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171"/>
        <v>0</v>
      </c>
      <c r="AB2383" s="211" t="str">
        <f t="shared" si="172"/>
        <v/>
      </c>
    </row>
    <row r="2384" spans="1:28" s="210" customFormat="1" ht="20">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170"/>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171"/>
        <v>0</v>
      </c>
      <c r="AB2384" s="211" t="str">
        <f t="shared" si="172"/>
        <v/>
      </c>
    </row>
    <row r="2385" spans="1:28" s="210" customFormat="1" ht="20">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170"/>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171"/>
        <v>0</v>
      </c>
      <c r="AB2385" s="211" t="str">
        <f t="shared" si="172"/>
        <v/>
      </c>
    </row>
    <row r="2386" spans="1:28" s="210" customFormat="1" ht="20">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170"/>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171"/>
        <v>0</v>
      </c>
      <c r="AB2386" s="211" t="str">
        <f t="shared" si="172"/>
        <v/>
      </c>
    </row>
    <row r="2387" spans="1:28" s="210" customFormat="1" ht="20">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170"/>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171"/>
        <v>0</v>
      </c>
      <c r="AB2387" s="211" t="str">
        <f t="shared" si="172"/>
        <v/>
      </c>
    </row>
    <row r="2388" spans="1:28" s="210" customFormat="1" ht="20">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170"/>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171"/>
        <v>0</v>
      </c>
      <c r="AB2388" s="211" t="str">
        <f t="shared" si="172"/>
        <v/>
      </c>
    </row>
    <row r="2389" spans="1:28" s="210" customFormat="1" ht="20">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170"/>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171"/>
        <v>0</v>
      </c>
      <c r="AB2389" s="211" t="str">
        <f t="shared" si="172"/>
        <v/>
      </c>
    </row>
    <row r="2390" spans="1:28" s="210" customFormat="1" ht="20">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170"/>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171"/>
        <v>0</v>
      </c>
      <c r="AB2390" s="211" t="str">
        <f t="shared" si="172"/>
        <v/>
      </c>
    </row>
    <row r="2391" spans="1:28" s="210" customFormat="1" ht="20">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170"/>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171"/>
        <v>0</v>
      </c>
      <c r="AB2391" s="211" t="str">
        <f t="shared" si="172"/>
        <v/>
      </c>
    </row>
    <row r="2392" spans="1:28" s="210" customFormat="1" ht="20">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170"/>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171"/>
        <v>0</v>
      </c>
      <c r="AB2392" s="211" t="str">
        <f t="shared" si="172"/>
        <v/>
      </c>
    </row>
    <row r="2393" spans="1:28" s="210" customFormat="1" ht="20">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170"/>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171"/>
        <v>0</v>
      </c>
      <c r="AB2393" s="211" t="str">
        <f t="shared" si="172"/>
        <v/>
      </c>
    </row>
    <row r="2394" spans="1:28" s="210" customFormat="1" ht="20">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170"/>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171"/>
        <v>0</v>
      </c>
      <c r="AB2394" s="211" t="str">
        <f t="shared" si="172"/>
        <v/>
      </c>
    </row>
    <row r="2395" spans="1:28" s="210" customFormat="1" ht="20">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170"/>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171"/>
        <v>0</v>
      </c>
      <c r="AB2395" s="211" t="str">
        <f t="shared" si="172"/>
        <v/>
      </c>
    </row>
    <row r="2396" spans="1:28" s="210" customFormat="1" ht="20">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173">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174">IF(AND(C2396="Smelter not listed",OR(LEN(D2396)=0,LEN(E2396)=0)),1,0)</f>
        <v>0</v>
      </c>
      <c r="AB2396" s="211" t="str">
        <f t="shared" ref="AB2396:AB2426" si="175">B2396&amp;C2396</f>
        <v/>
      </c>
    </row>
    <row r="2397" spans="1:28" s="210" customFormat="1" ht="20">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173"/>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174"/>
        <v>0</v>
      </c>
      <c r="AB2397" s="211" t="str">
        <f t="shared" si="175"/>
        <v/>
      </c>
    </row>
    <row r="2398" spans="1:28" s="210" customFormat="1" ht="20">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173"/>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174"/>
        <v>0</v>
      </c>
      <c r="AB2398" s="211" t="str">
        <f t="shared" si="175"/>
        <v/>
      </c>
    </row>
    <row r="2399" spans="1:28" s="210" customFormat="1" ht="20">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173"/>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174"/>
        <v>0</v>
      </c>
      <c r="AB2399" s="211" t="str">
        <f t="shared" si="175"/>
        <v/>
      </c>
    </row>
    <row r="2400" spans="1:28" s="210" customFormat="1" ht="20">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173"/>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174"/>
        <v>0</v>
      </c>
      <c r="AB2400" s="211" t="str">
        <f t="shared" si="175"/>
        <v/>
      </c>
    </row>
    <row r="2401" spans="1:28" s="210" customFormat="1" ht="20">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173"/>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174"/>
        <v>0</v>
      </c>
      <c r="AB2401" s="211" t="str">
        <f t="shared" si="175"/>
        <v/>
      </c>
    </row>
    <row r="2402" spans="1:28" s="210" customFormat="1" ht="20">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173"/>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174"/>
        <v>0</v>
      </c>
      <c r="AB2402" s="211" t="str">
        <f t="shared" si="175"/>
        <v/>
      </c>
    </row>
    <row r="2403" spans="1:28" s="210" customFormat="1" ht="20">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173"/>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174"/>
        <v>0</v>
      </c>
      <c r="AB2403" s="211" t="str">
        <f t="shared" si="175"/>
        <v/>
      </c>
    </row>
    <row r="2404" spans="1:28" s="210" customFormat="1" ht="20">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173"/>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174"/>
        <v>0</v>
      </c>
      <c r="AB2404" s="211" t="str">
        <f t="shared" si="175"/>
        <v/>
      </c>
    </row>
    <row r="2405" spans="1:28" s="210" customFormat="1" ht="20">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173"/>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174"/>
        <v>0</v>
      </c>
      <c r="AB2405" s="211" t="str">
        <f t="shared" si="175"/>
        <v/>
      </c>
    </row>
    <row r="2406" spans="1:28" s="210" customFormat="1" ht="20">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173"/>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174"/>
        <v>0</v>
      </c>
      <c r="AB2406" s="211" t="str">
        <f t="shared" si="175"/>
        <v/>
      </c>
    </row>
    <row r="2407" spans="1:28" s="210" customFormat="1" ht="20">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173"/>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174"/>
        <v>0</v>
      </c>
      <c r="AB2407" s="211" t="str">
        <f t="shared" si="175"/>
        <v/>
      </c>
    </row>
    <row r="2408" spans="1:28" s="210" customFormat="1" ht="20">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173"/>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174"/>
        <v>0</v>
      </c>
      <c r="AB2408" s="211" t="str">
        <f t="shared" si="175"/>
        <v/>
      </c>
    </row>
    <row r="2409" spans="1:28" s="210" customFormat="1" ht="20">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173"/>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174"/>
        <v>0</v>
      </c>
      <c r="AB2409" s="211" t="str">
        <f t="shared" si="175"/>
        <v/>
      </c>
    </row>
    <row r="2410" spans="1:28" s="210" customFormat="1" ht="20">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173"/>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174"/>
        <v>0</v>
      </c>
      <c r="AB2410" s="211" t="str">
        <f t="shared" si="175"/>
        <v/>
      </c>
    </row>
    <row r="2411" spans="1:28" s="210" customFormat="1" ht="20">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173"/>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174"/>
        <v>0</v>
      </c>
      <c r="AB2411" s="211" t="str">
        <f t="shared" si="175"/>
        <v/>
      </c>
    </row>
    <row r="2412" spans="1:28" s="210" customFormat="1" ht="20">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173"/>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174"/>
        <v>0</v>
      </c>
      <c r="AB2412" s="211" t="str">
        <f t="shared" si="175"/>
        <v/>
      </c>
    </row>
    <row r="2413" spans="1:28" s="210" customFormat="1" ht="20">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173"/>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174"/>
        <v>0</v>
      </c>
      <c r="AB2413" s="211" t="str">
        <f t="shared" si="175"/>
        <v/>
      </c>
    </row>
    <row r="2414" spans="1:28" s="210" customFormat="1" ht="20">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173"/>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174"/>
        <v>0</v>
      </c>
      <c r="AB2414" s="211" t="str">
        <f t="shared" si="175"/>
        <v/>
      </c>
    </row>
    <row r="2415" spans="1:28" s="210" customFormat="1" ht="20">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173"/>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174"/>
        <v>0</v>
      </c>
      <c r="AB2415" s="211" t="str">
        <f t="shared" si="175"/>
        <v/>
      </c>
    </row>
    <row r="2416" spans="1:28" s="210" customFormat="1" ht="20">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173"/>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174"/>
        <v>0</v>
      </c>
      <c r="AB2416" s="211" t="str">
        <f t="shared" si="175"/>
        <v/>
      </c>
    </row>
    <row r="2417" spans="1:28" s="210" customFormat="1" ht="20">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173"/>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174"/>
        <v>0</v>
      </c>
      <c r="AB2417" s="211" t="str">
        <f t="shared" si="175"/>
        <v/>
      </c>
    </row>
    <row r="2418" spans="1:28" s="210" customFormat="1" ht="20">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173"/>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174"/>
        <v>0</v>
      </c>
      <c r="AB2418" s="211" t="str">
        <f t="shared" si="175"/>
        <v/>
      </c>
    </row>
    <row r="2419" spans="1:28" s="210" customFormat="1" ht="20">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173"/>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174"/>
        <v>0</v>
      </c>
      <c r="AB2419" s="211" t="str">
        <f t="shared" si="175"/>
        <v/>
      </c>
    </row>
    <row r="2420" spans="1:28" s="210" customFormat="1" ht="20">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173"/>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174"/>
        <v>0</v>
      </c>
      <c r="AB2420" s="211" t="str">
        <f t="shared" si="175"/>
        <v/>
      </c>
    </row>
    <row r="2421" spans="1:28" s="210" customFormat="1" ht="20">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173"/>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174"/>
        <v>0</v>
      </c>
      <c r="AB2421" s="211" t="str">
        <f t="shared" si="175"/>
        <v/>
      </c>
    </row>
    <row r="2422" spans="1:28" s="210" customFormat="1" ht="20">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173"/>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174"/>
        <v>0</v>
      </c>
      <c r="AB2422" s="211" t="str">
        <f t="shared" si="175"/>
        <v/>
      </c>
    </row>
    <row r="2423" spans="1:28" s="210" customFormat="1" ht="20">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173"/>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174"/>
        <v>0</v>
      </c>
      <c r="AB2423" s="211" t="str">
        <f t="shared" si="175"/>
        <v/>
      </c>
    </row>
    <row r="2424" spans="1:28" s="210" customFormat="1" ht="20">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173"/>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174"/>
        <v>0</v>
      </c>
      <c r="AB2424" s="211" t="str">
        <f t="shared" si="175"/>
        <v/>
      </c>
    </row>
    <row r="2425" spans="1:28" s="210" customFormat="1" ht="20">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173"/>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174"/>
        <v>0</v>
      </c>
      <c r="AB2425" s="211" t="str">
        <f t="shared" si="175"/>
        <v/>
      </c>
    </row>
    <row r="2426" spans="1:28" s="210" customFormat="1" ht="20">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173"/>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174"/>
        <v>0</v>
      </c>
      <c r="AB2426" s="211" t="str">
        <f t="shared" si="175"/>
        <v/>
      </c>
    </row>
    <row r="2427" spans="1:28" s="210" customFormat="1" ht="20">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176">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177">IF(AND(C2427="Smelter not listed",OR(LEN(D2427)=0,LEN(E2427)=0)),1,0)</f>
        <v>0</v>
      </c>
      <c r="AB2427" s="211" t="str">
        <f t="shared" ref="AB2427" si="178">B2427&amp;C2427</f>
        <v/>
      </c>
    </row>
    <row r="2428" spans="1:28" s="210" customFormat="1" ht="20">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179">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180">IF(AND(C2428="Smelter not listed",OR(LEN(D2428)=0,LEN(E2428)=0)),1,0)</f>
        <v>0</v>
      </c>
      <c r="AB2428" s="211" t="str">
        <f t="shared" ref="AB2428:AB2459" si="181">B2428&amp;C2428</f>
        <v/>
      </c>
    </row>
    <row r="2429" spans="1:28" s="210" customFormat="1" ht="20">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179"/>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180"/>
        <v>0</v>
      </c>
      <c r="AB2429" s="211" t="str">
        <f t="shared" si="181"/>
        <v/>
      </c>
    </row>
    <row r="2430" spans="1:28" s="210" customFormat="1" ht="20">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179"/>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180"/>
        <v>0</v>
      </c>
      <c r="AB2430" s="211" t="str">
        <f t="shared" si="181"/>
        <v/>
      </c>
    </row>
    <row r="2431" spans="1:28" s="210" customFormat="1" ht="20">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179"/>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180"/>
        <v>0</v>
      </c>
      <c r="AB2431" s="211" t="str">
        <f t="shared" si="181"/>
        <v/>
      </c>
    </row>
    <row r="2432" spans="1:28" s="210" customFormat="1" ht="20">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179"/>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180"/>
        <v>0</v>
      </c>
      <c r="AB2432" s="211" t="str">
        <f t="shared" si="181"/>
        <v/>
      </c>
    </row>
    <row r="2433" spans="1:28" s="210" customFormat="1" ht="20">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179"/>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180"/>
        <v>0</v>
      </c>
      <c r="AB2433" s="211" t="str">
        <f t="shared" si="181"/>
        <v/>
      </c>
    </row>
    <row r="2434" spans="1:28" s="210" customFormat="1" ht="20">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179"/>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180"/>
        <v>0</v>
      </c>
      <c r="AB2434" s="211" t="str">
        <f t="shared" si="181"/>
        <v/>
      </c>
    </row>
    <row r="2435" spans="1:28" s="210" customFormat="1" ht="20">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179"/>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180"/>
        <v>0</v>
      </c>
      <c r="AB2435" s="211" t="str">
        <f t="shared" si="181"/>
        <v/>
      </c>
    </row>
    <row r="2436" spans="1:28" s="210" customFormat="1" ht="20">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179"/>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180"/>
        <v>0</v>
      </c>
      <c r="AB2436" s="211" t="str">
        <f t="shared" si="181"/>
        <v/>
      </c>
    </row>
    <row r="2437" spans="1:28" s="210" customFormat="1" ht="20">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179"/>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180"/>
        <v>0</v>
      </c>
      <c r="AB2437" s="211" t="str">
        <f t="shared" si="181"/>
        <v/>
      </c>
    </row>
    <row r="2438" spans="1:28" s="210" customFormat="1" ht="20">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179"/>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180"/>
        <v>0</v>
      </c>
      <c r="AB2438" s="211" t="str">
        <f t="shared" si="181"/>
        <v/>
      </c>
    </row>
    <row r="2439" spans="1:28" s="210" customFormat="1" ht="20">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179"/>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180"/>
        <v>0</v>
      </c>
      <c r="AB2439" s="211" t="str">
        <f t="shared" si="181"/>
        <v/>
      </c>
    </row>
    <row r="2440" spans="1:28" s="210" customFormat="1" ht="20">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179"/>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180"/>
        <v>0</v>
      </c>
      <c r="AB2440" s="211" t="str">
        <f t="shared" si="181"/>
        <v/>
      </c>
    </row>
    <row r="2441" spans="1:28" s="210" customFormat="1" ht="20">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179"/>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180"/>
        <v>0</v>
      </c>
      <c r="AB2441" s="211" t="str">
        <f t="shared" si="181"/>
        <v/>
      </c>
    </row>
    <row r="2442" spans="1:28" s="210" customFormat="1" ht="20">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179"/>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180"/>
        <v>0</v>
      </c>
      <c r="AB2442" s="211" t="str">
        <f t="shared" si="181"/>
        <v/>
      </c>
    </row>
    <row r="2443" spans="1:28" s="210" customFormat="1" ht="20">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179"/>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180"/>
        <v>0</v>
      </c>
      <c r="AB2443" s="211" t="str">
        <f t="shared" si="181"/>
        <v/>
      </c>
    </row>
    <row r="2444" spans="1:28" s="210" customFormat="1" ht="20">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179"/>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180"/>
        <v>0</v>
      </c>
      <c r="AB2444" s="211" t="str">
        <f t="shared" si="181"/>
        <v/>
      </c>
    </row>
    <row r="2445" spans="1:28" s="210" customFormat="1" ht="20">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179"/>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180"/>
        <v>0</v>
      </c>
      <c r="AB2445" s="211" t="str">
        <f t="shared" si="181"/>
        <v/>
      </c>
    </row>
    <row r="2446" spans="1:28" s="210" customFormat="1" ht="20">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179"/>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180"/>
        <v>0</v>
      </c>
      <c r="AB2446" s="211" t="str">
        <f t="shared" si="181"/>
        <v/>
      </c>
    </row>
    <row r="2447" spans="1:28" s="210" customFormat="1" ht="20">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179"/>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180"/>
        <v>0</v>
      </c>
      <c r="AB2447" s="211" t="str">
        <f t="shared" si="181"/>
        <v/>
      </c>
    </row>
    <row r="2448" spans="1:28" s="210" customFormat="1" ht="20">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179"/>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180"/>
        <v>0</v>
      </c>
      <c r="AB2448" s="211" t="str">
        <f t="shared" si="181"/>
        <v/>
      </c>
    </row>
    <row r="2449" spans="1:28" s="210" customFormat="1" ht="20">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179"/>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180"/>
        <v>0</v>
      </c>
      <c r="AB2449" s="211" t="str">
        <f t="shared" si="181"/>
        <v/>
      </c>
    </row>
    <row r="2450" spans="1:28" s="210" customFormat="1" ht="20">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179"/>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180"/>
        <v>0</v>
      </c>
      <c r="AB2450" s="211" t="str">
        <f t="shared" si="181"/>
        <v/>
      </c>
    </row>
    <row r="2451" spans="1:28" s="210" customFormat="1" ht="20">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179"/>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180"/>
        <v>0</v>
      </c>
      <c r="AB2451" s="211" t="str">
        <f t="shared" si="181"/>
        <v/>
      </c>
    </row>
    <row r="2452" spans="1:28" s="210" customFormat="1" ht="20">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179"/>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180"/>
        <v>0</v>
      </c>
      <c r="AB2452" s="211" t="str">
        <f t="shared" si="181"/>
        <v/>
      </c>
    </row>
    <row r="2453" spans="1:28" s="210" customFormat="1" ht="20">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179"/>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180"/>
        <v>0</v>
      </c>
      <c r="AB2453" s="211" t="str">
        <f t="shared" si="181"/>
        <v/>
      </c>
    </row>
    <row r="2454" spans="1:28" s="210" customFormat="1" ht="20">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179"/>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180"/>
        <v>0</v>
      </c>
      <c r="AB2454" s="211" t="str">
        <f t="shared" si="181"/>
        <v/>
      </c>
    </row>
    <row r="2455" spans="1:28" s="210" customFormat="1" ht="20">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179"/>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180"/>
        <v>0</v>
      </c>
      <c r="AB2455" s="211" t="str">
        <f t="shared" si="181"/>
        <v/>
      </c>
    </row>
    <row r="2456" spans="1:28" s="210" customFormat="1" ht="20">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179"/>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180"/>
        <v>0</v>
      </c>
      <c r="AB2456" s="211" t="str">
        <f t="shared" si="181"/>
        <v/>
      </c>
    </row>
    <row r="2457" spans="1:28" s="210" customFormat="1" ht="20">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179"/>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180"/>
        <v>0</v>
      </c>
      <c r="AB2457" s="211" t="str">
        <f t="shared" si="181"/>
        <v/>
      </c>
    </row>
    <row r="2458" spans="1:28" s="210" customFormat="1" ht="20">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179"/>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180"/>
        <v>0</v>
      </c>
      <c r="AB2458" s="211" t="str">
        <f t="shared" si="181"/>
        <v/>
      </c>
    </row>
    <row r="2459" spans="1:28" s="210" customFormat="1" ht="20">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179"/>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180"/>
        <v>0</v>
      </c>
      <c r="AB2459" s="211" t="str">
        <f t="shared" si="181"/>
        <v/>
      </c>
    </row>
    <row r="2460" spans="1:28" s="210" customFormat="1" ht="20">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182">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183">IF(AND(C2460="Smelter not listed",OR(LEN(D2460)=0,LEN(E2460)=0)),1,0)</f>
        <v>0</v>
      </c>
      <c r="AB2460" s="211" t="str">
        <f t="shared" ref="AB2460:AB2490" si="184">B2460&amp;C2460</f>
        <v/>
      </c>
    </row>
    <row r="2461" spans="1:28" s="210" customFormat="1" ht="20">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182"/>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183"/>
        <v>0</v>
      </c>
      <c r="AB2461" s="211" t="str">
        <f t="shared" si="184"/>
        <v/>
      </c>
    </row>
    <row r="2462" spans="1:28" s="210" customFormat="1" ht="20">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182"/>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183"/>
        <v>0</v>
      </c>
      <c r="AB2462" s="211" t="str">
        <f t="shared" si="184"/>
        <v/>
      </c>
    </row>
    <row r="2463" spans="1:28" s="210" customFormat="1" ht="20">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182"/>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183"/>
        <v>0</v>
      </c>
      <c r="AB2463" s="211" t="str">
        <f t="shared" si="184"/>
        <v/>
      </c>
    </row>
    <row r="2464" spans="1:28" s="210" customFormat="1" ht="20">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182"/>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183"/>
        <v>0</v>
      </c>
      <c r="AB2464" s="211" t="str">
        <f t="shared" si="184"/>
        <v/>
      </c>
    </row>
    <row r="2465" spans="1:28" s="210" customFormat="1" ht="20">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182"/>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183"/>
        <v>0</v>
      </c>
      <c r="AB2465" s="211" t="str">
        <f t="shared" si="184"/>
        <v/>
      </c>
    </row>
    <row r="2466" spans="1:28" s="210" customFormat="1" ht="20">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182"/>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183"/>
        <v>0</v>
      </c>
      <c r="AB2466" s="211" t="str">
        <f t="shared" si="184"/>
        <v/>
      </c>
    </row>
    <row r="2467" spans="1:28" s="210" customFormat="1" ht="20">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182"/>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183"/>
        <v>0</v>
      </c>
      <c r="AB2467" s="211" t="str">
        <f t="shared" si="184"/>
        <v/>
      </c>
    </row>
    <row r="2468" spans="1:28" s="210" customFormat="1" ht="20">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182"/>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183"/>
        <v>0</v>
      </c>
      <c r="AB2468" s="211" t="str">
        <f t="shared" si="184"/>
        <v/>
      </c>
    </row>
    <row r="2469" spans="1:28" s="210" customFormat="1" ht="20">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182"/>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183"/>
        <v>0</v>
      </c>
      <c r="AB2469" s="211" t="str">
        <f t="shared" si="184"/>
        <v/>
      </c>
    </row>
    <row r="2470" spans="1:28" s="210" customFormat="1" ht="20">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182"/>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183"/>
        <v>0</v>
      </c>
      <c r="AB2470" s="211" t="str">
        <f t="shared" si="184"/>
        <v/>
      </c>
    </row>
    <row r="2471" spans="1:28" s="210" customFormat="1" ht="20">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182"/>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183"/>
        <v>0</v>
      </c>
      <c r="AB2471" s="211" t="str">
        <f t="shared" si="184"/>
        <v/>
      </c>
    </row>
    <row r="2472" spans="1:28" s="210" customFormat="1" ht="20">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182"/>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183"/>
        <v>0</v>
      </c>
      <c r="AB2472" s="211" t="str">
        <f t="shared" si="184"/>
        <v/>
      </c>
    </row>
    <row r="2473" spans="1:28" s="210" customFormat="1" ht="20">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182"/>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183"/>
        <v>0</v>
      </c>
      <c r="AB2473" s="211" t="str">
        <f t="shared" si="184"/>
        <v/>
      </c>
    </row>
    <row r="2474" spans="1:28" s="210" customFormat="1" ht="20">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182"/>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183"/>
        <v>0</v>
      </c>
      <c r="AB2474" s="211" t="str">
        <f t="shared" si="184"/>
        <v/>
      </c>
    </row>
    <row r="2475" spans="1:28" s="210" customFormat="1" ht="20">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182"/>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183"/>
        <v>0</v>
      </c>
      <c r="AB2475" s="211" t="str">
        <f t="shared" si="184"/>
        <v/>
      </c>
    </row>
    <row r="2476" spans="1:28" s="210" customFormat="1" ht="20">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182"/>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183"/>
        <v>0</v>
      </c>
      <c r="AB2476" s="211" t="str">
        <f t="shared" si="184"/>
        <v/>
      </c>
    </row>
    <row r="2477" spans="1:28" s="210" customFormat="1" ht="20">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182"/>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183"/>
        <v>0</v>
      </c>
      <c r="AB2477" s="211" t="str">
        <f t="shared" si="184"/>
        <v/>
      </c>
    </row>
    <row r="2478" spans="1:28" s="210" customFormat="1" ht="20">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182"/>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183"/>
        <v>0</v>
      </c>
      <c r="AB2478" s="211" t="str">
        <f t="shared" si="184"/>
        <v/>
      </c>
    </row>
    <row r="2479" spans="1:28" s="210" customFormat="1" ht="20">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182"/>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183"/>
        <v>0</v>
      </c>
      <c r="AB2479" s="211" t="str">
        <f t="shared" si="184"/>
        <v/>
      </c>
    </row>
    <row r="2480" spans="1:28" s="210" customFormat="1" ht="20">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182"/>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183"/>
        <v>0</v>
      </c>
      <c r="AB2480" s="211" t="str">
        <f t="shared" si="184"/>
        <v/>
      </c>
    </row>
    <row r="2481" spans="1:28" s="210" customFormat="1" ht="20">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182"/>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183"/>
        <v>0</v>
      </c>
      <c r="AB2481" s="211" t="str">
        <f t="shared" si="184"/>
        <v/>
      </c>
    </row>
    <row r="2482" spans="1:28" s="210" customFormat="1" ht="20">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182"/>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183"/>
        <v>0</v>
      </c>
      <c r="AB2482" s="211" t="str">
        <f t="shared" si="184"/>
        <v/>
      </c>
    </row>
    <row r="2483" spans="1:28" s="210" customFormat="1" ht="20">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182"/>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183"/>
        <v>0</v>
      </c>
      <c r="AB2483" s="211" t="str">
        <f t="shared" si="184"/>
        <v/>
      </c>
    </row>
    <row r="2484" spans="1:28" s="210" customFormat="1" ht="20">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182"/>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183"/>
        <v>0</v>
      </c>
      <c r="AB2484" s="211" t="str">
        <f t="shared" si="184"/>
        <v/>
      </c>
    </row>
    <row r="2485" spans="1:28" s="210" customFormat="1" ht="20">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182"/>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183"/>
        <v>0</v>
      </c>
      <c r="AB2485" s="211" t="str">
        <f t="shared" si="184"/>
        <v/>
      </c>
    </row>
    <row r="2486" spans="1:28" s="210" customFormat="1" ht="20">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182"/>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183"/>
        <v>0</v>
      </c>
      <c r="AB2486" s="211" t="str">
        <f t="shared" si="184"/>
        <v/>
      </c>
    </row>
    <row r="2487" spans="1:28" s="210" customFormat="1" ht="20">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182"/>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183"/>
        <v>0</v>
      </c>
      <c r="AB2487" s="211" t="str">
        <f t="shared" si="184"/>
        <v/>
      </c>
    </row>
    <row r="2488" spans="1:28" s="210" customFormat="1" ht="20">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182"/>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183"/>
        <v>0</v>
      </c>
      <c r="AB2488" s="211" t="str">
        <f t="shared" si="184"/>
        <v/>
      </c>
    </row>
    <row r="2489" spans="1:28" s="210" customFormat="1" ht="20">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182"/>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183"/>
        <v>0</v>
      </c>
      <c r="AB2489" s="211" t="str">
        <f t="shared" si="184"/>
        <v/>
      </c>
    </row>
    <row r="2490" spans="1:28" s="210" customFormat="1" ht="20">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182"/>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183"/>
        <v>0</v>
      </c>
      <c r="AB2490" s="211" t="str">
        <f t="shared" si="184"/>
        <v/>
      </c>
    </row>
    <row r="2491" spans="1:28" s="210" customFormat="1" ht="20">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185">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183"/>
        <v>0</v>
      </c>
      <c r="AB2491" s="211" t="str">
        <f t="shared" ref="AB2491" si="186">B2491&amp;C2491</f>
        <v/>
      </c>
    </row>
    <row r="2492" spans="1:28" s="210" customFormat="1" ht="20">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183"/>
        <v>0</v>
      </c>
      <c r="AB2492" s="211" t="str">
        <f>B2492&amp;C2492</f>
        <v/>
      </c>
    </row>
    <row r="2493" spans="1:28" s="210" customFormat="1" ht="20">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187">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188">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188"/>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188"/>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188"/>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188"/>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188"/>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188"/>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188"/>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188"/>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188"/>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
      <c r="A2504" s="165"/>
      <c r="B2504" s="267" t="str">
        <f>IF(LEN(A2504)=0,"",INDEX('Smelter Look-up'!$A:$A,MATCH($A2504,'Smelter Look-up'!$E:$E,0)))</f>
        <v/>
      </c>
      <c r="C2504" s="170" t="str">
        <f>IF(LEN(A2504)=0,"",INDEX('Smelter Look-up'!$C:$C,MATCH($A2504,'Smelter Look-up'!$E:$E,0)))</f>
        <v/>
      </c>
      <c r="D2504" s="270"/>
      <c r="E2504" s="267" t="str">
        <f ca="1">IF(ISERROR($V2504),"",OFFSET('Smelter Look-up'!$D$4,$V2504-4,0)&amp;"")</f>
        <v/>
      </c>
      <c r="F2504" s="267" t="str">
        <f ca="1">IF(ISERROR($V2504),"",OFFSET('Smelter Look-up'!$E$4,$V2504-4,0))</f>
        <v/>
      </c>
      <c r="G2504" s="267" t="str">
        <f ca="1">IF(C2504=$X$4,IF(ISERROR($V2504),"Enter smelter details","RMI"),IF(ISERROR($V2504),"",OFFSET('Smelter Look-up'!$F$4,$V2504-4,0)))</f>
        <v/>
      </c>
      <c r="H2504" s="271" t="str">
        <f ca="1">IF(ISERROR($V2504),"",OFFSET('Smelter Look-up'!$G$4,$V2504-4,0))</f>
        <v/>
      </c>
      <c r="I2504" s="272" t="str">
        <f ca="1">IF(ISERROR($V2504),"",OFFSET('Smelter Look-up'!$H$4,$V2504-4,0))</f>
        <v/>
      </c>
      <c r="J2504" s="273" t="str">
        <f ca="1">IF(ISERROR($V2504),"",OFFSET('Smelter Look-up'!$I$4,$V2504-4,0))</f>
        <v/>
      </c>
      <c r="K2504" s="207"/>
      <c r="L2504" s="207"/>
      <c r="M2504" s="207"/>
      <c r="N2504" s="207"/>
      <c r="O2504" s="207"/>
      <c r="P2504" s="269"/>
      <c r="Q2504" s="266"/>
      <c r="R2504" s="268" t="str">
        <f ca="1">IF(ISERROR($V2504),"",OFFSET('Smelter Look-up'!$C$4,$V2504-4,0)&amp;"")</f>
        <v/>
      </c>
      <c r="S2504" s="265" t="str">
        <f t="shared" ca="1" si="188"/>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4" thickBot="1"/>
  </sheetData>
  <sheetProtection algorithmName="SHA-512" hashValue="jPKI9vZhF0gp5kEoZqfRJZjJ+S0fQ9/NgQtYSvWBzOXj/2TBVNvQP90E2CzQJM3wuCw8EJUOZsa54DxBqGEI1w==" saltValue="Scgq16QxFa/bS1wU02jXeg==" spinCount="100000" sheet="1" formatRows="0" deleteRows="0" autoFilter="0"/>
  <autoFilter ref="A4:Q250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2DDC2E14-6DF8-4C4A-ACF1-8E519FE61419}"/>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baseColWidth="10" defaultColWidth="8.84375" defaultRowHeight="13.5"/>
  <cols>
    <col min="1" max="1" width="45.15234375" style="18" customWidth="1"/>
    <col min="2" max="2" width="42.84375" style="19" customWidth="1"/>
    <col min="3" max="3" width="51.61328125" style="18" customWidth="1"/>
    <col min="4" max="4" width="29.15234375" style="19" customWidth="1"/>
    <col min="5" max="5" width="9" style="18" customWidth="1"/>
    <col min="6" max="6" width="13.61328125" style="18" hidden="1" customWidth="1"/>
    <col min="7" max="7" width="13.3828125" style="18" hidden="1" customWidth="1"/>
    <col min="8" max="9" width="9" style="18" hidden="1" customWidth="1"/>
    <col min="10" max="10" width="48.84375" style="18" hidden="1" customWidth="1"/>
    <col min="11" max="11" width="9" style="18" hidden="1" customWidth="1"/>
    <col min="12" max="15" width="8.84375" style="18" hidden="1" customWidth="1"/>
    <col min="16" max="18" width="8.84375" style="18" customWidth="1"/>
    <col min="19" max="16384" width="8.84375" style="18"/>
  </cols>
  <sheetData>
    <row r="1" spans="1:10" ht="30">
      <c r="A1" s="395" t="str">
        <f ca="1">OFFSET(L!$C$1,MATCH("Checker"&amp;ADDRESS(ROW(),COLUMN(),4),L!$A:$A,0)-1,SL,,)</f>
        <v>To ensure all required fields have been populated before submitting to your customers review form for any line items highlighted in red</v>
      </c>
      <c r="B1" s="395"/>
      <c r="C1" s="395"/>
      <c r="D1" s="116" t="str">
        <f ca="1">OFFSET(L!$C$1,MATCH("Checker"&amp;ADDRESS(ROW(),COLUMN(),4),L!$A:$A,0)-1,SL,,)</f>
        <v>Required fields remaining to be completed</v>
      </c>
      <c r="E1" s="19" t="s">
        <v>769</v>
      </c>
    </row>
    <row r="2" spans="1:10" ht="15">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41">
      <c r="A4" s="87" t="str">
        <f ca="1">Declaration!B8</f>
        <v>Company Name (*):</v>
      </c>
      <c r="B4" s="86" t="str">
        <f>Declaration!D8</f>
        <v>Klaus Faber AG</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41">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41">
      <c r="A6" s="87" t="str">
        <f ca="1">Declaration!B10</f>
        <v>Description of Scope:</v>
      </c>
      <c r="B6" s="86">
        <f>Declaration!D10</f>
        <v>0</v>
      </c>
      <c r="C6" s="86" t="str">
        <f ca="1">IF(H6=1,J6,I6)</f>
        <v>Complete</v>
      </c>
      <c r="D6" s="92" t="str">
        <f>IF(H6=1,"Click here to provide a Description of Scope","")</f>
        <v/>
      </c>
      <c r="E6" s="19" t="s">
        <v>1261</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41">
      <c r="A7" s="87" t="str">
        <f ca="1">Declaration!B15</f>
        <v>Contact Name (*):</v>
      </c>
      <c r="B7" s="86" t="str">
        <f>Declaration!D15</f>
        <v>Vladimir Styben</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41">
      <c r="A8" s="87" t="str">
        <f ca="1">Declaration!B16</f>
        <v>Email – Contact (*):</v>
      </c>
      <c r="B8" s="86" t="str">
        <f>Declaration!D16</f>
        <v>vstyben@faberkabel.de</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41">
      <c r="A9" s="87" t="str">
        <f ca="1">Declaration!B17</f>
        <v>Phone – Contact (*):</v>
      </c>
      <c r="B9" s="255" t="str">
        <f>Declaration!D17</f>
        <v>+49 681 9711-149</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41">
      <c r="A10" s="87" t="str">
        <f ca="1">Declaration!B18</f>
        <v>Authorizer (*):</v>
      </c>
      <c r="B10" s="86" t="str">
        <f>Declaration!D18</f>
        <v>Sven Spindler</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41">
      <c r="A11" s="87" t="str">
        <f ca="1">Declaration!B20</f>
        <v>Email - Authorizer (*):</v>
      </c>
      <c r="B11" s="86" t="str">
        <f>Declaration!D20</f>
        <v>sspindler@faberkabel.de</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41">
      <c r="A12" s="87" t="str">
        <f ca="1">Declaration!B22</f>
        <v>Effective Date (*):</v>
      </c>
      <c r="B12" s="88">
        <f>Declaration!D22</f>
        <v>46321</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7.5">
      <c r="A13" s="86" t="str">
        <f ca="1">Declaration!B25</f>
        <v>1) Is any 3TG intentionally added or used in the product(s) or in the production process? (*)</v>
      </c>
      <c r="B13" s="89"/>
      <c r="C13" s="89"/>
      <c r="D13" s="93"/>
      <c r="E13" s="19" t="s">
        <v>773</v>
      </c>
      <c r="F13" s="90"/>
      <c r="H13" s="18">
        <f t="shared" si="3"/>
        <v>0</v>
      </c>
    </row>
    <row r="14" spans="1:10" ht="27.5">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41">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41">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41">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4">
      <c r="A18" s="86" t="str">
        <f ca="1">Declaration!B31</f>
        <v>2) Does any 3TG remain in the product(s)? (*)</v>
      </c>
      <c r="B18" s="89"/>
      <c r="C18" s="89"/>
      <c r="D18" s="93"/>
      <c r="E18" s="19" t="s">
        <v>771</v>
      </c>
      <c r="F18" s="90"/>
      <c r="J18" s="143"/>
    </row>
    <row r="19" spans="1:10" ht="41">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41">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41">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41">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41">
      <c r="A24" s="87" t="str">
        <f ca="1">Declaration!B38</f>
        <v>Tantalum  (*)</v>
      </c>
      <c r="B24" s="86" t="str">
        <f>IF(AND($B$14="Yes",$B$19="Yes"),Declaration!D38,0)</f>
        <v>No</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41">
      <c r="A25" s="87" t="str">
        <f ca="1">Declaration!B39</f>
        <v>Tin  (*)</v>
      </c>
      <c r="B25" s="86" t="str">
        <f>IF(AND($B$15="Yes",$B$20="Yes"),Declaration!D39,0)</f>
        <v>No</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41">
      <c r="A26" s="87" t="str">
        <f ca="1">Declaration!B40</f>
        <v>Gold  (*)</v>
      </c>
      <c r="B26" s="86" t="str">
        <f>IF(AND($B$16="Yes",$B$21="Yes"),Declaration!D40,0)</f>
        <v>No</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41">
      <c r="A27" s="87" t="str">
        <f ca="1">Declaration!B41</f>
        <v>Tungsten  (*)</v>
      </c>
      <c r="B27" s="86" t="str">
        <f>IF(AND($B$17="Yes",$B$22="Yes"),Declaration!D41,0)</f>
        <v>No</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5" customHeight="1">
      <c r="A28" s="86" t="str">
        <f ca="1">Declaration!B43</f>
        <v>4) Do any of the smelters in your supply chain source the 3TG from conflict-affected and high-risk areas? (*)</v>
      </c>
      <c r="B28" s="86"/>
      <c r="C28" s="86"/>
      <c r="D28" s="94"/>
      <c r="E28" s="19"/>
      <c r="F28" s="19"/>
      <c r="G28" s="19"/>
      <c r="I28" s="142"/>
    </row>
    <row r="29" spans="1:10" ht="41.15" customHeight="1">
      <c r="A29" s="87" t="str">
        <f ca="1">Declaration!B44</f>
        <v>Tantalum  (*)</v>
      </c>
      <c r="B29" s="86" t="str">
        <f>IF(AND($B$14="Yes",$B$19="Yes"),Declaration!D44,0)</f>
        <v>No</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5"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5"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5" customHeight="1">
      <c r="A32" s="87" t="str">
        <f ca="1">Declaration!B47</f>
        <v>Tungsten  (*)</v>
      </c>
      <c r="B32" s="86" t="str">
        <f>IF(AND($B$17="Yes",$B$22="Yes"),Declaration!D47,0)</f>
        <v>No</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40.5">
      <c r="A33" s="86" t="str">
        <f ca="1">Declaration!B49</f>
        <v>5) Does 100 percent of the 3TG (necessary to the functionality or production of your products) originate from recycled or scrap sources?  (*)</v>
      </c>
      <c r="B33" s="89"/>
      <c r="C33" s="89"/>
      <c r="D33" s="93"/>
      <c r="E33" s="19" t="s">
        <v>1261</v>
      </c>
      <c r="F33" s="90"/>
      <c r="J33" s="143"/>
    </row>
    <row r="34" spans="1:10" ht="41">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41">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41">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41">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40.5">
      <c r="A38" s="86" t="str">
        <f ca="1">Declaration!B55</f>
        <v>6) What percentage of relevant suppliers have provided a response to your supply chain survey?  (*)</v>
      </c>
      <c r="B38" s="89"/>
      <c r="C38" s="89"/>
      <c r="D38" s="93"/>
      <c r="E38" s="19" t="s">
        <v>770</v>
      </c>
      <c r="F38" s="90"/>
    </row>
    <row r="39" spans="1:10" ht="27.5">
      <c r="A39" s="87" t="str">
        <f ca="1">Declaration!B56</f>
        <v>Tantalum  (*)</v>
      </c>
      <c r="B39" s="250" t="str">
        <f>IF(AND($B$14="Yes",$B$19="Yes"),Declaration!D56,0)</f>
        <v>100%</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7.5">
      <c r="A40" s="87" t="str">
        <f ca="1">Declaration!B57</f>
        <v>Tin  (*)</v>
      </c>
      <c r="B40" s="250" t="str">
        <f>IF(AND($B$15="Yes",$B$20="Yes"),Declaration!D57,0)</f>
        <v>100%</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7.5">
      <c r="A41" s="87" t="str">
        <f ca="1">Declaration!B58</f>
        <v>Gold  (*)</v>
      </c>
      <c r="B41" s="250" t="str">
        <f>IF(AND($B$16="Yes",$B$21="Yes"),Declaration!D58,0)</f>
        <v>100%</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7.5">
      <c r="A42" s="87" t="str">
        <f ca="1">Declaration!B59</f>
        <v>Tungsten  (*)</v>
      </c>
      <c r="B42" s="250" t="str">
        <f>IF(AND($B$17="Yes",$B$22="Yes"),Declaration!D59,0)</f>
        <v>100%</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4">
      <c r="A43" s="86" t="str">
        <f ca="1">Declaration!B61</f>
        <v>7) Have you identified all of the smelters supplying the 3TG to your supply chain?  (*)</v>
      </c>
      <c r="B43" s="89"/>
      <c r="C43" s="89"/>
      <c r="D43" s="93"/>
      <c r="E43" s="19" t="s">
        <v>771</v>
      </c>
      <c r="F43" s="90"/>
    </row>
    <row r="44" spans="1:10" ht="54.5">
      <c r="A44" s="87" t="str">
        <f ca="1">Declaration!B62</f>
        <v>Tantalum  (*)</v>
      </c>
      <c r="B44" s="86" t="str">
        <f>IF(AND($B$14="Yes",$B$19="Yes"),Declaration!D62,0)</f>
        <v>Yes</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4.5">
      <c r="A45" s="87" t="str">
        <f ca="1">Declaration!B63</f>
        <v>Tin  (*)</v>
      </c>
      <c r="B45" s="86" t="str">
        <f>IF(AND($B$15="Yes",$B$20="Yes"),Declaration!D63,0)</f>
        <v>Yes</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4.5">
      <c r="A46" s="87" t="str">
        <f ca="1">Declaration!B64</f>
        <v>Gold  (*)</v>
      </c>
      <c r="B46" s="86" t="str">
        <f>IF(AND($B$16="Yes",$B$21="Yes"),Declaration!D64,0)</f>
        <v>Yes</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4.5">
      <c r="A47" s="87" t="str">
        <f ca="1">Declaration!B65</f>
        <v>Tungsten  (*)</v>
      </c>
      <c r="B47" s="86" t="str">
        <f>IF(AND($B$17="Yes",$B$22="Yes"),Declaration!D65,0)</f>
        <v>No</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7.5">
      <c r="A48" s="86" t="str">
        <f ca="1">Declaration!B67</f>
        <v>8) Has all applicable smelter information received by your company been reported in this declaration?  (*)</v>
      </c>
      <c r="B48" s="89"/>
      <c r="C48" s="89"/>
      <c r="D48" s="93"/>
      <c r="E48" s="19" t="s">
        <v>772</v>
      </c>
      <c r="F48" s="90"/>
    </row>
    <row r="49" spans="1:10" ht="41">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41">
      <c r="A50" s="87" t="str">
        <f ca="1">Declaration!B69</f>
        <v>Tin  (*)</v>
      </c>
      <c r="B50" s="86" t="str">
        <f>IF(AND($B$15="Yes",$B$20="Yes"),Declaration!D69,0)</f>
        <v>Yes</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41">
      <c r="A51" s="87" t="str">
        <f ca="1">Declaration!B70</f>
        <v>Gold  (*)</v>
      </c>
      <c r="B51" s="86" t="str">
        <f>IF(AND($B$16="Yes",$B$21="Yes"),Declaration!D70,0)</f>
        <v>Yes</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41">
      <c r="A52" s="87" t="str">
        <f ca="1">Declaration!B71</f>
        <v>Tungsten  (*)</v>
      </c>
      <c r="B52" s="86" t="str">
        <f>IF(AND($B$17="Yes",$B$22="Yes"),Declaration!D71,0)</f>
        <v>Yes</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7">
      <c r="A53" s="86" t="str">
        <f ca="1">Declaration!B74</f>
        <v>Question</v>
      </c>
      <c r="B53" s="89"/>
      <c r="C53" s="89"/>
      <c r="D53" s="93"/>
      <c r="E53" s="19" t="s">
        <v>426</v>
      </c>
      <c r="F53" s="90"/>
      <c r="G53" s="90"/>
      <c r="H53" s="90"/>
    </row>
    <row r="54" spans="1:10" ht="41">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5" customHeight="1">
      <c r="A56" s="86" t="s">
        <v>3</v>
      </c>
      <c r="B56" s="86" t="str">
        <f>Declaration!G77</f>
        <v>https://media.faberkabel.de/2024_code_of_conduct_klaus_faberag_de.pdf?mp_enc=bXBfZGlyPTEwNTk5MyZtcF9pZD0xNzMxNjY2OTk1</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4">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41">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41">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41">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4.5" hidden="1">
      <c r="A61" s="86"/>
      <c r="B61" s="86"/>
      <c r="C61" s="86"/>
      <c r="D61" s="92"/>
      <c r="E61" s="19"/>
      <c r="F61" s="91"/>
      <c r="G61" s="67"/>
      <c r="H61" s="68"/>
      <c r="I61" s="142"/>
    </row>
    <row r="62" spans="1:10" ht="41">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41">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41">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41">
      <c r="A65" s="86" t="s">
        <v>14563</v>
      </c>
      <c r="B65" s="86"/>
      <c r="C65" s="86" t="str">
        <f t="shared" ca="1" si="13"/>
        <v>Complete</v>
      </c>
      <c r="D65" s="92" t="str">
        <f>IF(H65=0,"","Click here to provide smelter information")</f>
        <v/>
      </c>
      <c r="E65" s="19" t="s">
        <v>1261</v>
      </c>
      <c r="F65" s="91">
        <f>F24</f>
        <v>1</v>
      </c>
      <c r="G65" s="67">
        <f>IF(AND(COUNTIF(SmelterIdetifiedForMetal,"Tantalum")&gt;0,COUNTIF('Smelter List'!AB$5:AB$2504,"Tantalum?*")&gt;0),0,1)</f>
        <v>0</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41">
      <c r="A66" s="86" t="s">
        <v>1761</v>
      </c>
      <c r="B66" s="86"/>
      <c r="C66" s="86" t="str">
        <f t="shared" ca="1" si="13"/>
        <v>Complete</v>
      </c>
      <c r="D66" s="92" t="str">
        <f>IF(H66=0,"","Click here to provide smelter information")</f>
        <v/>
      </c>
      <c r="E66" s="19" t="s">
        <v>770</v>
      </c>
      <c r="F66" s="91">
        <f>F25</f>
        <v>1</v>
      </c>
      <c r="G66" s="67">
        <f>IF(AND(COUNTIF(SmelterIdetifiedForMetal,"Tin")&gt;0,COUNTIF('Smelter List'!AB$5:AB$2504,"Tin?*")&gt;0),0,1)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41">
      <c r="A67" s="86" t="s">
        <v>1762</v>
      </c>
      <c r="B67" s="86"/>
      <c r="C67" s="86" t="str">
        <f t="shared" ca="1" si="13"/>
        <v>Complete</v>
      </c>
      <c r="D67" s="92" t="str">
        <f>IF(H67=0,"","Click here to provide smelter information")</f>
        <v/>
      </c>
      <c r="E67" s="19" t="s">
        <v>770</v>
      </c>
      <c r="F67" s="91">
        <f>F26</f>
        <v>1</v>
      </c>
      <c r="G67" s="67">
        <f>IF(AND(COUNTIF(SmelterIdetifiedForMetal,"Gold")&gt;0,COUNTIF('Smelter List'!AB$5:AB$2504,"Gold?*")&gt;0),0,1)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41">
      <c r="A68" s="86" t="s">
        <v>1763</v>
      </c>
      <c r="B68" s="86"/>
      <c r="C68" s="86" t="str">
        <f t="shared" ca="1" si="13"/>
        <v>Complete</v>
      </c>
      <c r="D68" s="92" t="str">
        <f>IF(H68=0,"","Click here to provide smelter information")</f>
        <v/>
      </c>
      <c r="E68" s="19" t="s">
        <v>770</v>
      </c>
      <c r="F68" s="91">
        <f>F27</f>
        <v>1</v>
      </c>
      <c r="G68" s="67">
        <f>IF(AND(COUNTIF(SmelterIdetifiedForMetal,"Tungsten")&gt;0,COUNTIF('Smelter List'!AB$5:AB$2504,"Tungsten?*")&gt;0),0,1)</f>
        <v>0</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7">
      <c r="A69" s="153" t="s">
        <v>2242</v>
      </c>
      <c r="B69" s="86"/>
      <c r="C69" s="153" t="str">
        <f ca="1">IF(F69=0,J69,IF(G69=0,I69,L69))</f>
        <v>Complete</v>
      </c>
      <c r="D69" s="92"/>
      <c r="E69" s="19"/>
      <c r="F69" s="91">
        <f ca="1">IF(COUNTIF('Smelter List'!$C:$C,"Smelter not listed")=0,0,1)</f>
        <v>1</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4"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baseColWidth="10" defaultColWidth="8.84375" defaultRowHeight="13.5"/>
  <cols>
    <col min="1" max="1" width="3.15234375" style="258" customWidth="1"/>
    <col min="2" max="2" width="39.84375" style="261" customWidth="1"/>
    <col min="3" max="5" width="39.84375" style="258" customWidth="1"/>
    <col min="6" max="6" width="58.84375" style="258" customWidth="1"/>
    <col min="7" max="7" width="1.61328125" style="258" customWidth="1"/>
    <col min="8" max="8" width="9" style="258" customWidth="1"/>
    <col min="9" max="16384" width="8.84375" style="259"/>
  </cols>
  <sheetData>
    <row r="1" spans="1:8" s="20" customFormat="1" ht="35.15" customHeight="1" thickTop="1">
      <c r="A1" s="397" t="str">
        <f ca="1">OFFSET(L!$C$1,MATCH("Product List"&amp;ADDRESS(ROW(),COLUMN(),4),L!$A:$A,0)-1,SL,,)</f>
        <v>Completion required only if reporting level "Product (or List of Products)" selected on the 'Declaration' worksheet.</v>
      </c>
      <c r="B1" s="398"/>
      <c r="C1" s="398"/>
      <c r="D1" s="398"/>
      <c r="E1" s="398"/>
      <c r="F1" s="398"/>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96" t="s">
        <v>858</v>
      </c>
      <c r="C4" s="396"/>
      <c r="D4" s="396"/>
      <c r="E4" s="396"/>
      <c r="F4" s="396"/>
      <c r="G4" s="23"/>
      <c r="H4"/>
    </row>
    <row r="5" spans="1:8" s="20" customFormat="1" ht="30">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
      <c r="A6" s="125"/>
      <c r="B6" s="256"/>
      <c r="C6" s="95"/>
      <c r="D6" s="95"/>
      <c r="E6" s="95"/>
      <c r="F6" s="95"/>
      <c r="G6" s="257"/>
    </row>
    <row r="7" spans="1:8" ht="15">
      <c r="A7" s="126"/>
      <c r="B7" s="256"/>
      <c r="C7" s="95"/>
      <c r="D7" s="95"/>
      <c r="E7" s="95"/>
      <c r="F7" s="95"/>
      <c r="G7" s="257"/>
    </row>
    <row r="8" spans="1:8" ht="15">
      <c r="A8" s="126"/>
      <c r="B8" s="256"/>
      <c r="C8" s="95"/>
      <c r="D8" s="95"/>
      <c r="E8" s="95"/>
      <c r="F8" s="95"/>
      <c r="G8" s="257"/>
    </row>
    <row r="9" spans="1:8" ht="15">
      <c r="A9" s="126"/>
      <c r="B9" s="256"/>
      <c r="C9" s="95"/>
      <c r="D9" s="95"/>
      <c r="E9" s="95"/>
      <c r="F9" s="95"/>
      <c r="G9" s="257"/>
    </row>
    <row r="10" spans="1:8" ht="15">
      <c r="A10" s="126"/>
      <c r="B10" s="256"/>
      <c r="C10" s="95"/>
      <c r="D10" s="95"/>
      <c r="E10" s="95"/>
      <c r="F10" s="95"/>
      <c r="G10" s="257"/>
    </row>
    <row r="11" spans="1:8" ht="15">
      <c r="A11" s="126"/>
      <c r="B11" s="256"/>
      <c r="C11" s="95"/>
      <c r="D11" s="95"/>
      <c r="E11" s="95"/>
      <c r="F11" s="95"/>
      <c r="G11" s="257"/>
    </row>
    <row r="12" spans="1:8" ht="15">
      <c r="A12" s="126"/>
      <c r="B12" s="256"/>
      <c r="C12" s="95"/>
      <c r="D12" s="95"/>
      <c r="E12" s="95"/>
      <c r="F12" s="95"/>
      <c r="G12" s="257"/>
    </row>
    <row r="13" spans="1:8" ht="15">
      <c r="A13" s="126"/>
      <c r="B13" s="256"/>
      <c r="C13" s="95"/>
      <c r="D13" s="95"/>
      <c r="E13" s="95"/>
      <c r="F13" s="95"/>
      <c r="G13" s="257"/>
    </row>
    <row r="14" spans="1:8" ht="15">
      <c r="A14" s="126"/>
      <c r="B14" s="256"/>
      <c r="C14" s="95"/>
      <c r="D14" s="95"/>
      <c r="E14" s="95"/>
      <c r="F14" s="95"/>
      <c r="G14" s="257"/>
    </row>
    <row r="15" spans="1:8" ht="15">
      <c r="A15" s="126"/>
      <c r="B15" s="256"/>
      <c r="C15" s="95"/>
      <c r="D15" s="95"/>
      <c r="E15" s="95"/>
      <c r="F15" s="95"/>
      <c r="G15" s="257"/>
    </row>
    <row r="16" spans="1:8" ht="15">
      <c r="A16" s="126"/>
      <c r="B16" s="256"/>
      <c r="C16" s="95"/>
      <c r="D16" s="95"/>
      <c r="E16" s="95"/>
      <c r="F16" s="95"/>
      <c r="G16" s="257"/>
    </row>
    <row r="17" spans="1:7" ht="15">
      <c r="A17" s="126"/>
      <c r="B17" s="256"/>
      <c r="C17" s="95"/>
      <c r="D17" s="95"/>
      <c r="E17" s="95"/>
      <c r="F17" s="95"/>
      <c r="G17" s="257"/>
    </row>
    <row r="18" spans="1:7" ht="15">
      <c r="A18" s="126"/>
      <c r="B18" s="256"/>
      <c r="C18" s="95"/>
      <c r="D18" s="95"/>
      <c r="E18" s="95"/>
      <c r="F18" s="95"/>
      <c r="G18" s="257"/>
    </row>
    <row r="19" spans="1:7" ht="15">
      <c r="A19" s="126"/>
      <c r="B19" s="256"/>
      <c r="C19" s="95"/>
      <c r="D19" s="95"/>
      <c r="E19" s="95"/>
      <c r="F19" s="95"/>
      <c r="G19" s="257"/>
    </row>
    <row r="20" spans="1:7" ht="15">
      <c r="A20" s="126"/>
      <c r="B20" s="256"/>
      <c r="C20" s="95"/>
      <c r="D20" s="95"/>
      <c r="E20" s="95"/>
      <c r="F20" s="95"/>
      <c r="G20" s="257"/>
    </row>
    <row r="21" spans="1:7" ht="15">
      <c r="A21" s="126"/>
      <c r="B21" s="256"/>
      <c r="C21" s="95"/>
      <c r="D21" s="95"/>
      <c r="E21" s="95"/>
      <c r="F21" s="95"/>
      <c r="G21" s="257"/>
    </row>
    <row r="22" spans="1:7" ht="15">
      <c r="A22" s="126"/>
      <c r="B22" s="256"/>
      <c r="C22" s="95"/>
      <c r="D22" s="95"/>
      <c r="E22" s="95"/>
      <c r="F22" s="95"/>
      <c r="G22" s="257"/>
    </row>
    <row r="23" spans="1:7" ht="15">
      <c r="A23" s="126"/>
      <c r="B23" s="256"/>
      <c r="C23" s="95"/>
      <c r="D23" s="95"/>
      <c r="E23" s="95"/>
      <c r="F23" s="95"/>
      <c r="G23" s="257"/>
    </row>
    <row r="24" spans="1:7" ht="15">
      <c r="A24" s="126"/>
      <c r="B24" s="256"/>
      <c r="C24" s="95"/>
      <c r="D24" s="95"/>
      <c r="E24" s="95"/>
      <c r="F24" s="95"/>
      <c r="G24" s="257"/>
    </row>
    <row r="25" spans="1:7" ht="15">
      <c r="A25" s="126"/>
      <c r="B25" s="256"/>
      <c r="C25" s="95"/>
      <c r="D25" s="95"/>
      <c r="E25" s="95"/>
      <c r="F25" s="95"/>
      <c r="G25" s="257"/>
    </row>
    <row r="26" spans="1:7" ht="15">
      <c r="A26" s="126"/>
      <c r="B26" s="256"/>
      <c r="C26" s="95"/>
      <c r="D26" s="95"/>
      <c r="E26" s="95"/>
      <c r="F26" s="95"/>
      <c r="G26" s="257"/>
    </row>
    <row r="27" spans="1:7" ht="15">
      <c r="A27" s="126"/>
      <c r="B27" s="256"/>
      <c r="C27" s="95"/>
      <c r="D27" s="95"/>
      <c r="E27" s="95"/>
      <c r="F27" s="95"/>
      <c r="G27" s="257"/>
    </row>
    <row r="28" spans="1:7" ht="15">
      <c r="A28" s="126"/>
      <c r="B28" s="256"/>
      <c r="C28" s="95"/>
      <c r="D28" s="95"/>
      <c r="E28" s="95"/>
      <c r="F28" s="95"/>
      <c r="G28" s="257"/>
    </row>
    <row r="29" spans="1:7" ht="15">
      <c r="A29" s="126"/>
      <c r="B29" s="256"/>
      <c r="C29" s="95"/>
      <c r="D29" s="95"/>
      <c r="E29" s="95"/>
      <c r="F29" s="95"/>
      <c r="G29" s="257"/>
    </row>
    <row r="30" spans="1:7" ht="15">
      <c r="A30" s="126"/>
      <c r="B30" s="256"/>
      <c r="C30" s="95"/>
      <c r="D30" s="95"/>
      <c r="E30" s="95"/>
      <c r="F30" s="95"/>
      <c r="G30" s="257"/>
    </row>
    <row r="31" spans="1:7" ht="15">
      <c r="A31" s="126"/>
      <c r="B31" s="256"/>
      <c r="C31" s="95"/>
      <c r="D31" s="95"/>
      <c r="E31" s="95"/>
      <c r="F31" s="95"/>
      <c r="G31" s="257"/>
    </row>
    <row r="32" spans="1:7" ht="15">
      <c r="A32" s="126"/>
      <c r="B32" s="256"/>
      <c r="C32" s="95"/>
      <c r="D32" s="95"/>
      <c r="E32" s="95"/>
      <c r="F32" s="95"/>
      <c r="G32" s="257"/>
    </row>
    <row r="33" spans="1:7" ht="15">
      <c r="A33" s="126"/>
      <c r="B33" s="256"/>
      <c r="C33" s="95"/>
      <c r="D33" s="95"/>
      <c r="E33" s="95"/>
      <c r="F33" s="95"/>
      <c r="G33" s="257"/>
    </row>
    <row r="34" spans="1:7" ht="15">
      <c r="A34" s="126"/>
      <c r="B34" s="256"/>
      <c r="C34" s="95"/>
      <c r="D34" s="95"/>
      <c r="E34" s="95"/>
      <c r="F34" s="95"/>
      <c r="G34" s="257"/>
    </row>
    <row r="35" spans="1:7" ht="15">
      <c r="A35" s="126"/>
      <c r="B35" s="256"/>
      <c r="C35" s="95"/>
      <c r="D35" s="95"/>
      <c r="E35" s="95"/>
      <c r="F35" s="95"/>
      <c r="G35" s="257"/>
    </row>
    <row r="36" spans="1:7" ht="15">
      <c r="A36" s="126"/>
      <c r="B36" s="256"/>
      <c r="C36" s="95"/>
      <c r="D36" s="95"/>
      <c r="E36" s="95"/>
      <c r="F36" s="95"/>
      <c r="G36" s="257"/>
    </row>
    <row r="37" spans="1:7" ht="15">
      <c r="A37" s="126"/>
      <c r="B37" s="256"/>
      <c r="C37" s="95"/>
      <c r="D37" s="95"/>
      <c r="E37" s="95"/>
      <c r="F37" s="95"/>
      <c r="G37" s="257"/>
    </row>
    <row r="38" spans="1:7" ht="15">
      <c r="A38" s="126"/>
      <c r="B38" s="256"/>
      <c r="C38" s="95"/>
      <c r="D38" s="95"/>
      <c r="E38" s="95"/>
      <c r="F38" s="95"/>
      <c r="G38" s="257"/>
    </row>
    <row r="39" spans="1:7" ht="15">
      <c r="A39" s="126"/>
      <c r="B39" s="256"/>
      <c r="C39" s="95"/>
      <c r="D39" s="95"/>
      <c r="E39" s="95"/>
      <c r="F39" s="95"/>
      <c r="G39" s="257"/>
    </row>
    <row r="40" spans="1:7" ht="15">
      <c r="A40" s="126"/>
      <c r="B40" s="256"/>
      <c r="C40" s="95"/>
      <c r="D40" s="95"/>
      <c r="E40" s="95"/>
      <c r="F40" s="95"/>
      <c r="G40" s="257"/>
    </row>
    <row r="41" spans="1:7" ht="15">
      <c r="A41" s="126"/>
      <c r="B41" s="256"/>
      <c r="C41" s="95"/>
      <c r="D41" s="95"/>
      <c r="E41" s="95"/>
      <c r="F41" s="95"/>
      <c r="G41" s="257"/>
    </row>
    <row r="42" spans="1:7" ht="15">
      <c r="A42" s="126"/>
      <c r="B42" s="256"/>
      <c r="C42" s="95"/>
      <c r="D42" s="95"/>
      <c r="E42" s="95"/>
      <c r="F42" s="95"/>
      <c r="G42" s="257"/>
    </row>
    <row r="43" spans="1:7" ht="15">
      <c r="A43" s="126"/>
      <c r="B43" s="256"/>
      <c r="C43" s="95"/>
      <c r="D43" s="95"/>
      <c r="E43" s="95"/>
      <c r="F43" s="95"/>
      <c r="G43" s="257"/>
    </row>
    <row r="44" spans="1:7" ht="15">
      <c r="A44" s="126"/>
      <c r="B44" s="256"/>
      <c r="C44" s="95"/>
      <c r="D44" s="95"/>
      <c r="E44" s="95"/>
      <c r="F44" s="95"/>
      <c r="G44" s="257"/>
    </row>
    <row r="45" spans="1:7" ht="15">
      <c r="A45" s="126"/>
      <c r="B45" s="256"/>
      <c r="C45" s="95"/>
      <c r="D45" s="95"/>
      <c r="E45" s="95"/>
      <c r="F45" s="95"/>
      <c r="G45" s="257"/>
    </row>
    <row r="46" spans="1:7" ht="15">
      <c r="A46" s="126"/>
      <c r="B46" s="256"/>
      <c r="C46" s="95"/>
      <c r="D46" s="95"/>
      <c r="E46" s="95"/>
      <c r="F46" s="95"/>
      <c r="G46" s="257"/>
    </row>
    <row r="47" spans="1:7" ht="15">
      <c r="A47" s="126"/>
      <c r="B47" s="256"/>
      <c r="C47" s="95"/>
      <c r="D47" s="95"/>
      <c r="E47" s="95"/>
      <c r="F47" s="95"/>
      <c r="G47" s="257"/>
    </row>
    <row r="48" spans="1:7" ht="15">
      <c r="A48" s="126"/>
      <c r="B48" s="256"/>
      <c r="C48" s="95"/>
      <c r="D48" s="95"/>
      <c r="E48" s="95"/>
      <c r="F48" s="95"/>
      <c r="G48" s="257"/>
    </row>
    <row r="49" spans="1:7" ht="15">
      <c r="A49" s="126"/>
      <c r="B49" s="256"/>
      <c r="C49" s="95"/>
      <c r="D49" s="95"/>
      <c r="E49" s="95"/>
      <c r="F49" s="95"/>
      <c r="G49" s="257"/>
    </row>
    <row r="50" spans="1:7" ht="15">
      <c r="A50" s="126"/>
      <c r="B50" s="256"/>
      <c r="C50" s="95"/>
      <c r="D50" s="95"/>
      <c r="E50" s="95"/>
      <c r="F50" s="95"/>
      <c r="G50" s="257"/>
    </row>
    <row r="51" spans="1:7" ht="15">
      <c r="A51" s="126"/>
      <c r="B51" s="256"/>
      <c r="C51" s="95"/>
      <c r="D51" s="95"/>
      <c r="E51" s="95"/>
      <c r="F51" s="95"/>
      <c r="G51" s="257"/>
    </row>
    <row r="52" spans="1:7" ht="15">
      <c r="A52" s="126"/>
      <c r="B52" s="256"/>
      <c r="C52" s="95"/>
      <c r="D52" s="95"/>
      <c r="E52" s="95"/>
      <c r="F52" s="95"/>
      <c r="G52" s="257"/>
    </row>
    <row r="53" spans="1:7" ht="15">
      <c r="A53" s="126"/>
      <c r="B53" s="256"/>
      <c r="C53" s="95"/>
      <c r="D53" s="95"/>
      <c r="E53" s="95"/>
      <c r="F53" s="95"/>
      <c r="G53" s="257"/>
    </row>
    <row r="54" spans="1:7" ht="15">
      <c r="A54" s="126"/>
      <c r="B54" s="256"/>
      <c r="C54" s="95"/>
      <c r="D54" s="95"/>
      <c r="E54" s="95"/>
      <c r="F54" s="95"/>
      <c r="G54" s="257"/>
    </row>
    <row r="55" spans="1:7" ht="15">
      <c r="A55" s="126"/>
      <c r="B55" s="256"/>
      <c r="C55" s="95"/>
      <c r="D55" s="95"/>
      <c r="E55" s="95"/>
      <c r="F55" s="95"/>
      <c r="G55" s="257"/>
    </row>
    <row r="56" spans="1:7" ht="15">
      <c r="A56" s="126"/>
      <c r="B56" s="256"/>
      <c r="C56" s="95"/>
      <c r="D56" s="95"/>
      <c r="E56" s="95"/>
      <c r="F56" s="95"/>
      <c r="G56" s="257"/>
    </row>
    <row r="57" spans="1:7" ht="15">
      <c r="A57" s="126"/>
      <c r="B57" s="256"/>
      <c r="C57" s="95"/>
      <c r="D57" s="95"/>
      <c r="E57" s="95"/>
      <c r="F57" s="95"/>
      <c r="G57" s="257"/>
    </row>
    <row r="58" spans="1:7" ht="15">
      <c r="A58" s="126"/>
      <c r="B58" s="256"/>
      <c r="C58" s="95"/>
      <c r="D58" s="95"/>
      <c r="E58" s="95"/>
      <c r="F58" s="95"/>
      <c r="G58" s="257"/>
    </row>
    <row r="59" spans="1:7" ht="15">
      <c r="A59" s="126"/>
      <c r="B59" s="256"/>
      <c r="C59" s="95"/>
      <c r="D59" s="95"/>
      <c r="E59" s="95"/>
      <c r="F59" s="95"/>
      <c r="G59" s="257"/>
    </row>
    <row r="60" spans="1:7" ht="15">
      <c r="A60" s="126"/>
      <c r="B60" s="256"/>
      <c r="C60" s="95"/>
      <c r="D60" s="95"/>
      <c r="E60" s="95"/>
      <c r="F60" s="95"/>
      <c r="G60" s="257"/>
    </row>
    <row r="61" spans="1:7" ht="15">
      <c r="A61" s="126"/>
      <c r="B61" s="256"/>
      <c r="C61" s="95"/>
      <c r="D61" s="95"/>
      <c r="E61" s="95"/>
      <c r="F61" s="95"/>
      <c r="G61" s="257"/>
    </row>
    <row r="62" spans="1:7" ht="15">
      <c r="A62" s="126"/>
      <c r="B62" s="256"/>
      <c r="C62" s="95"/>
      <c r="D62" s="95"/>
      <c r="E62" s="95"/>
      <c r="F62" s="95"/>
      <c r="G62" s="257"/>
    </row>
    <row r="63" spans="1:7" ht="15">
      <c r="A63" s="126"/>
      <c r="B63" s="256"/>
      <c r="C63" s="95"/>
      <c r="D63" s="95"/>
      <c r="E63" s="95"/>
      <c r="F63" s="95"/>
      <c r="G63" s="257"/>
    </row>
    <row r="64" spans="1:7" ht="15">
      <c r="A64" s="126"/>
      <c r="B64" s="256"/>
      <c r="C64" s="95"/>
      <c r="D64" s="95"/>
      <c r="E64" s="95"/>
      <c r="F64" s="95"/>
      <c r="G64" s="257"/>
    </row>
    <row r="65" spans="1:7" ht="15">
      <c r="A65" s="126"/>
      <c r="B65" s="256"/>
      <c r="C65" s="95"/>
      <c r="D65" s="95"/>
      <c r="E65" s="95"/>
      <c r="F65" s="95"/>
      <c r="G65" s="257"/>
    </row>
    <row r="66" spans="1:7" ht="15">
      <c r="A66" s="126"/>
      <c r="B66" s="256"/>
      <c r="C66" s="95"/>
      <c r="D66" s="95"/>
      <c r="E66" s="95"/>
      <c r="F66" s="95"/>
      <c r="G66" s="257"/>
    </row>
    <row r="67" spans="1:7" ht="15">
      <c r="A67" s="126"/>
      <c r="B67" s="256"/>
      <c r="C67" s="95"/>
      <c r="D67" s="95"/>
      <c r="E67" s="95"/>
      <c r="F67" s="95"/>
      <c r="G67" s="257"/>
    </row>
    <row r="68" spans="1:7" ht="15">
      <c r="A68" s="126"/>
      <c r="B68" s="256"/>
      <c r="C68" s="95"/>
      <c r="D68" s="95"/>
      <c r="E68" s="95"/>
      <c r="F68" s="95"/>
      <c r="G68" s="257"/>
    </row>
    <row r="69" spans="1:7" ht="15">
      <c r="A69" s="126"/>
      <c r="B69" s="256"/>
      <c r="C69" s="95"/>
      <c r="D69" s="95"/>
      <c r="E69" s="95"/>
      <c r="F69" s="95"/>
      <c r="G69" s="257"/>
    </row>
    <row r="70" spans="1:7" ht="15">
      <c r="A70" s="126"/>
      <c r="B70" s="256"/>
      <c r="C70" s="95"/>
      <c r="D70" s="95"/>
      <c r="E70" s="95"/>
      <c r="F70" s="95"/>
      <c r="G70" s="257"/>
    </row>
    <row r="71" spans="1:7" ht="15">
      <c r="A71" s="126"/>
      <c r="B71" s="256"/>
      <c r="C71" s="95"/>
      <c r="D71" s="95"/>
      <c r="E71" s="95"/>
      <c r="F71" s="95"/>
      <c r="G71" s="257"/>
    </row>
    <row r="72" spans="1:7" ht="15">
      <c r="A72" s="126"/>
      <c r="B72" s="256"/>
      <c r="C72" s="95"/>
      <c r="D72" s="95"/>
      <c r="E72" s="95"/>
      <c r="F72" s="95"/>
      <c r="G72" s="257"/>
    </row>
    <row r="73" spans="1:7" ht="15">
      <c r="A73" s="126"/>
      <c r="B73" s="256"/>
      <c r="C73" s="95"/>
      <c r="D73" s="95"/>
      <c r="E73" s="95"/>
      <c r="F73" s="95"/>
      <c r="G73" s="257"/>
    </row>
    <row r="74" spans="1:7" ht="15">
      <c r="A74" s="126"/>
      <c r="B74" s="256"/>
      <c r="C74" s="95"/>
      <c r="D74" s="95"/>
      <c r="E74" s="95"/>
      <c r="F74" s="95"/>
      <c r="G74" s="257"/>
    </row>
    <row r="75" spans="1:7" ht="15">
      <c r="A75" s="126"/>
      <c r="B75" s="256"/>
      <c r="C75" s="95"/>
      <c r="D75" s="95"/>
      <c r="E75" s="95"/>
      <c r="F75" s="95"/>
      <c r="G75" s="257"/>
    </row>
    <row r="76" spans="1:7" ht="15">
      <c r="A76" s="126"/>
      <c r="B76" s="256"/>
      <c r="C76" s="95"/>
      <c r="D76" s="95"/>
      <c r="E76" s="95"/>
      <c r="F76" s="95"/>
      <c r="G76" s="257"/>
    </row>
    <row r="77" spans="1:7" ht="15">
      <c r="A77" s="126"/>
      <c r="B77" s="256"/>
      <c r="C77" s="95"/>
      <c r="D77" s="95"/>
      <c r="E77" s="95"/>
      <c r="F77" s="95"/>
      <c r="G77" s="257"/>
    </row>
    <row r="78" spans="1:7" ht="15">
      <c r="A78" s="126"/>
      <c r="B78" s="256"/>
      <c r="C78" s="95"/>
      <c r="D78" s="95"/>
      <c r="E78" s="95"/>
      <c r="F78" s="95"/>
      <c r="G78" s="257"/>
    </row>
    <row r="79" spans="1:7" ht="15">
      <c r="A79" s="126"/>
      <c r="B79" s="256"/>
      <c r="C79" s="95"/>
      <c r="D79" s="95"/>
      <c r="E79" s="95"/>
      <c r="F79" s="95"/>
      <c r="G79" s="257"/>
    </row>
    <row r="80" spans="1:7" ht="15">
      <c r="A80" s="126"/>
      <c r="B80" s="256"/>
      <c r="C80" s="95"/>
      <c r="D80" s="95"/>
      <c r="E80" s="95"/>
      <c r="F80" s="95"/>
      <c r="G80" s="257"/>
    </row>
    <row r="81" spans="1:7" ht="15">
      <c r="A81" s="126"/>
      <c r="B81" s="256"/>
      <c r="C81" s="95"/>
      <c r="D81" s="95"/>
      <c r="E81" s="95"/>
      <c r="F81" s="95"/>
      <c r="G81" s="257"/>
    </row>
    <row r="82" spans="1:7" ht="15">
      <c r="A82" s="126"/>
      <c r="B82" s="256"/>
      <c r="C82" s="95"/>
      <c r="D82" s="95"/>
      <c r="E82" s="95"/>
      <c r="F82" s="95"/>
      <c r="G82" s="257"/>
    </row>
    <row r="83" spans="1:7" ht="15">
      <c r="A83" s="126"/>
      <c r="B83" s="256"/>
      <c r="C83" s="95"/>
      <c r="D83" s="95"/>
      <c r="E83" s="95"/>
      <c r="F83" s="95"/>
      <c r="G83" s="257"/>
    </row>
    <row r="84" spans="1:7" ht="15">
      <c r="A84" s="126"/>
      <c r="B84" s="256"/>
      <c r="C84" s="95"/>
      <c r="D84" s="95"/>
      <c r="E84" s="95"/>
      <c r="F84" s="95"/>
      <c r="G84" s="257"/>
    </row>
    <row r="85" spans="1:7" ht="15">
      <c r="A85" s="126"/>
      <c r="B85" s="256"/>
      <c r="C85" s="95"/>
      <c r="D85" s="95"/>
      <c r="E85" s="95"/>
      <c r="F85" s="95"/>
      <c r="G85" s="257"/>
    </row>
    <row r="86" spans="1:7" ht="15">
      <c r="A86" s="126"/>
      <c r="B86" s="256"/>
      <c r="C86" s="95"/>
      <c r="D86" s="95"/>
      <c r="E86" s="95"/>
      <c r="F86" s="95"/>
      <c r="G86" s="257"/>
    </row>
    <row r="87" spans="1:7" ht="15">
      <c r="A87" s="126"/>
      <c r="B87" s="256"/>
      <c r="C87" s="95"/>
      <c r="D87" s="95"/>
      <c r="E87" s="95"/>
      <c r="F87" s="95"/>
      <c r="G87" s="257"/>
    </row>
    <row r="88" spans="1:7" ht="15">
      <c r="A88" s="126"/>
      <c r="B88" s="256"/>
      <c r="C88" s="95"/>
      <c r="D88" s="95"/>
      <c r="E88" s="95"/>
      <c r="F88" s="95"/>
      <c r="G88" s="257"/>
    </row>
    <row r="89" spans="1:7" ht="15">
      <c r="A89" s="126"/>
      <c r="B89" s="256"/>
      <c r="C89" s="95"/>
      <c r="D89" s="95"/>
      <c r="E89" s="95"/>
      <c r="F89" s="95"/>
      <c r="G89" s="257"/>
    </row>
    <row r="90" spans="1:7" ht="15">
      <c r="A90" s="126"/>
      <c r="B90" s="256"/>
      <c r="C90" s="95"/>
      <c r="D90" s="95"/>
      <c r="E90" s="95"/>
      <c r="F90" s="95"/>
      <c r="G90" s="257"/>
    </row>
    <row r="91" spans="1:7" ht="15">
      <c r="A91" s="126"/>
      <c r="B91" s="256"/>
      <c r="C91" s="95"/>
      <c r="D91" s="95"/>
      <c r="E91" s="95"/>
      <c r="F91" s="95"/>
      <c r="G91" s="257"/>
    </row>
    <row r="92" spans="1:7" ht="15">
      <c r="A92" s="126"/>
      <c r="B92" s="256"/>
      <c r="C92" s="95"/>
      <c r="D92" s="95"/>
      <c r="E92" s="95"/>
      <c r="F92" s="95"/>
      <c r="G92" s="257"/>
    </row>
    <row r="93" spans="1:7" ht="15">
      <c r="A93" s="126"/>
      <c r="B93" s="256"/>
      <c r="C93" s="95"/>
      <c r="D93" s="95"/>
      <c r="E93" s="95"/>
      <c r="F93" s="95"/>
      <c r="G93" s="257"/>
    </row>
    <row r="94" spans="1:7" ht="15">
      <c r="A94" s="126"/>
      <c r="B94" s="256"/>
      <c r="C94" s="95"/>
      <c r="D94" s="95"/>
      <c r="E94" s="95"/>
      <c r="F94" s="95"/>
      <c r="G94" s="257"/>
    </row>
    <row r="95" spans="1:7" ht="15">
      <c r="A95" s="126"/>
      <c r="B95" s="256"/>
      <c r="C95" s="95"/>
      <c r="D95" s="95"/>
      <c r="E95" s="95"/>
      <c r="F95" s="95"/>
      <c r="G95" s="257"/>
    </row>
    <row r="96" spans="1:7" ht="15">
      <c r="A96" s="126"/>
      <c r="B96" s="256"/>
      <c r="C96" s="95"/>
      <c r="D96" s="95"/>
      <c r="E96" s="95"/>
      <c r="F96" s="95"/>
      <c r="G96" s="257"/>
    </row>
    <row r="97" spans="1:7" ht="15">
      <c r="A97" s="126"/>
      <c r="B97" s="256"/>
      <c r="C97" s="95"/>
      <c r="D97" s="95"/>
      <c r="E97" s="95"/>
      <c r="F97" s="95"/>
      <c r="G97" s="257"/>
    </row>
    <row r="98" spans="1:7" ht="15">
      <c r="A98" s="126"/>
      <c r="B98" s="256"/>
      <c r="C98" s="95"/>
      <c r="D98" s="95"/>
      <c r="E98" s="95"/>
      <c r="F98" s="95"/>
      <c r="G98" s="257"/>
    </row>
    <row r="99" spans="1:7" ht="15">
      <c r="A99" s="126"/>
      <c r="B99" s="256"/>
      <c r="C99" s="95"/>
      <c r="D99" s="95"/>
      <c r="E99" s="95"/>
      <c r="F99" s="95"/>
      <c r="G99" s="257"/>
    </row>
    <row r="100" spans="1:7" ht="15">
      <c r="A100" s="126"/>
      <c r="B100" s="256"/>
      <c r="C100" s="95"/>
      <c r="D100" s="95"/>
      <c r="E100" s="95"/>
      <c r="F100" s="95"/>
      <c r="G100" s="257"/>
    </row>
    <row r="101" spans="1:7" ht="15">
      <c r="A101" s="126"/>
      <c r="B101" s="256"/>
      <c r="C101" s="95"/>
      <c r="D101" s="95"/>
      <c r="E101" s="95"/>
      <c r="F101" s="95"/>
      <c r="G101" s="257"/>
    </row>
    <row r="102" spans="1:7" ht="15">
      <c r="A102" s="126"/>
      <c r="B102" s="256"/>
      <c r="C102" s="95"/>
      <c r="D102" s="95"/>
      <c r="E102" s="95"/>
      <c r="F102" s="95"/>
      <c r="G102" s="257"/>
    </row>
    <row r="103" spans="1:7" ht="15">
      <c r="A103" s="126"/>
      <c r="B103" s="256"/>
      <c r="C103" s="95"/>
      <c r="D103" s="95"/>
      <c r="E103" s="95"/>
      <c r="F103" s="95"/>
      <c r="G103" s="257"/>
    </row>
    <row r="104" spans="1:7" ht="15">
      <c r="A104" s="126"/>
      <c r="B104" s="256"/>
      <c r="C104" s="95"/>
      <c r="D104" s="95"/>
      <c r="E104" s="95"/>
      <c r="F104" s="95"/>
      <c r="G104" s="257"/>
    </row>
    <row r="105" spans="1:7" ht="15">
      <c r="A105" s="126"/>
      <c r="B105" s="256"/>
      <c r="C105" s="95"/>
      <c r="D105" s="95"/>
      <c r="E105" s="95"/>
      <c r="F105" s="95"/>
      <c r="G105" s="257"/>
    </row>
    <row r="106" spans="1:7" ht="15">
      <c r="A106" s="126"/>
      <c r="B106" s="256"/>
      <c r="C106" s="95"/>
      <c r="D106" s="95"/>
      <c r="E106" s="95"/>
      <c r="F106" s="95"/>
      <c r="G106" s="257"/>
    </row>
    <row r="107" spans="1:7" ht="15">
      <c r="A107" s="126"/>
      <c r="B107" s="256"/>
      <c r="C107" s="95"/>
      <c r="D107" s="95"/>
      <c r="E107" s="95"/>
      <c r="F107" s="95"/>
      <c r="G107" s="257"/>
    </row>
    <row r="108" spans="1:7" ht="15">
      <c r="A108" s="126"/>
      <c r="B108" s="256"/>
      <c r="C108" s="95"/>
      <c r="D108" s="95"/>
      <c r="E108" s="95"/>
      <c r="F108" s="95"/>
      <c r="G108" s="257"/>
    </row>
    <row r="109" spans="1:7" ht="15">
      <c r="A109" s="126"/>
      <c r="B109" s="256"/>
      <c r="C109" s="95"/>
      <c r="D109" s="95"/>
      <c r="E109" s="95"/>
      <c r="F109" s="95"/>
      <c r="G109" s="257"/>
    </row>
    <row r="110" spans="1:7" ht="15">
      <c r="A110" s="126"/>
      <c r="B110" s="256"/>
      <c r="C110" s="95"/>
      <c r="D110" s="95"/>
      <c r="E110" s="95"/>
      <c r="F110" s="95"/>
      <c r="G110" s="257"/>
    </row>
    <row r="111" spans="1:7" ht="15">
      <c r="A111" s="126"/>
      <c r="B111" s="256"/>
      <c r="C111" s="95"/>
      <c r="D111" s="95"/>
      <c r="E111" s="95"/>
      <c r="F111" s="95"/>
      <c r="G111" s="257"/>
    </row>
    <row r="112" spans="1:7" ht="15">
      <c r="A112" s="126"/>
      <c r="B112" s="256"/>
      <c r="C112" s="95"/>
      <c r="D112" s="95"/>
      <c r="E112" s="95"/>
      <c r="F112" s="95"/>
      <c r="G112" s="257"/>
    </row>
    <row r="113" spans="1:7" ht="15">
      <c r="A113" s="126"/>
      <c r="B113" s="256"/>
      <c r="C113" s="95"/>
      <c r="D113" s="95"/>
      <c r="E113" s="95"/>
      <c r="F113" s="95"/>
      <c r="G113" s="257"/>
    </row>
    <row r="114" spans="1:7" ht="15">
      <c r="A114" s="126"/>
      <c r="B114" s="256"/>
      <c r="C114" s="95"/>
      <c r="D114" s="95"/>
      <c r="E114" s="95"/>
      <c r="F114" s="95"/>
      <c r="G114" s="257"/>
    </row>
    <row r="115" spans="1:7" ht="15">
      <c r="A115" s="126"/>
      <c r="B115" s="256"/>
      <c r="C115" s="95"/>
      <c r="D115" s="95"/>
      <c r="E115" s="95"/>
      <c r="F115" s="95"/>
      <c r="G115" s="257"/>
    </row>
    <row r="116" spans="1:7" ht="15">
      <c r="A116" s="126"/>
      <c r="B116" s="256"/>
      <c r="C116" s="95"/>
      <c r="D116" s="95"/>
      <c r="E116" s="95"/>
      <c r="F116" s="95"/>
      <c r="G116" s="257"/>
    </row>
    <row r="117" spans="1:7" ht="15">
      <c r="A117" s="126"/>
      <c r="B117" s="256"/>
      <c r="C117" s="95"/>
      <c r="D117" s="95"/>
      <c r="E117" s="95"/>
      <c r="F117" s="95"/>
      <c r="G117" s="257"/>
    </row>
    <row r="118" spans="1:7" ht="15">
      <c r="A118" s="126"/>
      <c r="B118" s="256"/>
      <c r="C118" s="95"/>
      <c r="D118" s="95"/>
      <c r="E118" s="95"/>
      <c r="F118" s="95"/>
      <c r="G118" s="257"/>
    </row>
    <row r="119" spans="1:7" ht="15">
      <c r="A119" s="126"/>
      <c r="B119" s="256"/>
      <c r="C119" s="95"/>
      <c r="D119" s="95"/>
      <c r="E119" s="95"/>
      <c r="F119" s="95"/>
      <c r="G119" s="257"/>
    </row>
    <row r="120" spans="1:7" ht="15">
      <c r="A120" s="126"/>
      <c r="B120" s="256"/>
      <c r="C120" s="95"/>
      <c r="D120" s="95"/>
      <c r="E120" s="95"/>
      <c r="F120" s="95"/>
      <c r="G120" s="257"/>
    </row>
    <row r="121" spans="1:7" ht="15">
      <c r="A121" s="126"/>
      <c r="B121" s="256"/>
      <c r="C121" s="95"/>
      <c r="D121" s="95"/>
      <c r="E121" s="95"/>
      <c r="F121" s="95"/>
      <c r="G121" s="257"/>
    </row>
    <row r="122" spans="1:7" ht="15">
      <c r="A122" s="126"/>
      <c r="B122" s="256"/>
      <c r="C122" s="95"/>
      <c r="D122" s="95"/>
      <c r="E122" s="95"/>
      <c r="F122" s="95"/>
      <c r="G122" s="257"/>
    </row>
    <row r="123" spans="1:7" ht="15">
      <c r="A123" s="126"/>
      <c r="B123" s="256"/>
      <c r="C123" s="95"/>
      <c r="D123" s="95"/>
      <c r="E123" s="95"/>
      <c r="F123" s="95"/>
      <c r="G123" s="257"/>
    </row>
    <row r="124" spans="1:7" ht="15">
      <c r="A124" s="126"/>
      <c r="B124" s="256"/>
      <c r="C124" s="95"/>
      <c r="D124" s="95"/>
      <c r="E124" s="95"/>
      <c r="F124" s="95"/>
      <c r="G124" s="257"/>
    </row>
    <row r="125" spans="1:7" ht="15">
      <c r="A125" s="126"/>
      <c r="B125" s="256"/>
      <c r="C125" s="95"/>
      <c r="D125" s="95"/>
      <c r="E125" s="95"/>
      <c r="F125" s="95"/>
      <c r="G125" s="257"/>
    </row>
    <row r="126" spans="1:7" ht="15">
      <c r="A126" s="126"/>
      <c r="B126" s="256"/>
      <c r="C126" s="95"/>
      <c r="D126" s="95"/>
      <c r="E126" s="95"/>
      <c r="F126" s="95"/>
      <c r="G126" s="257"/>
    </row>
    <row r="127" spans="1:7" ht="15">
      <c r="A127" s="126"/>
      <c r="B127" s="256"/>
      <c r="C127" s="95"/>
      <c r="D127" s="95"/>
      <c r="E127" s="95"/>
      <c r="F127" s="95"/>
      <c r="G127" s="257"/>
    </row>
    <row r="128" spans="1:7" ht="15">
      <c r="A128" s="126"/>
      <c r="B128" s="256"/>
      <c r="C128" s="95"/>
      <c r="D128" s="95"/>
      <c r="E128" s="95"/>
      <c r="F128" s="95"/>
      <c r="G128" s="257"/>
    </row>
    <row r="129" spans="1:7" ht="15">
      <c r="A129" s="126"/>
      <c r="B129" s="256"/>
      <c r="C129" s="95"/>
      <c r="D129" s="95"/>
      <c r="E129" s="95"/>
      <c r="F129" s="95"/>
      <c r="G129" s="257"/>
    </row>
    <row r="130" spans="1:7" ht="15">
      <c r="A130" s="126"/>
      <c r="B130" s="256"/>
      <c r="C130" s="95"/>
      <c r="D130" s="95"/>
      <c r="E130" s="95"/>
      <c r="F130" s="95"/>
      <c r="G130" s="257"/>
    </row>
    <row r="131" spans="1:7" ht="15">
      <c r="A131" s="126"/>
      <c r="B131" s="256"/>
      <c r="C131" s="95"/>
      <c r="D131" s="95"/>
      <c r="E131" s="95"/>
      <c r="F131" s="95"/>
      <c r="G131" s="257"/>
    </row>
    <row r="132" spans="1:7" ht="15">
      <c r="A132" s="126"/>
      <c r="B132" s="256"/>
      <c r="C132" s="95"/>
      <c r="D132" s="95"/>
      <c r="E132" s="95"/>
      <c r="F132" s="95"/>
      <c r="G132" s="257"/>
    </row>
    <row r="133" spans="1:7" ht="15">
      <c r="A133" s="126"/>
      <c r="B133" s="256"/>
      <c r="C133" s="95"/>
      <c r="D133" s="95"/>
      <c r="E133" s="95"/>
      <c r="F133" s="95"/>
      <c r="G133" s="257"/>
    </row>
    <row r="134" spans="1:7" ht="15">
      <c r="A134" s="126"/>
      <c r="B134" s="256"/>
      <c r="C134" s="95"/>
      <c r="D134" s="95"/>
      <c r="E134" s="95"/>
      <c r="F134" s="95"/>
      <c r="G134" s="257"/>
    </row>
    <row r="135" spans="1:7" ht="15">
      <c r="A135" s="126"/>
      <c r="B135" s="256"/>
      <c r="C135" s="95"/>
      <c r="D135" s="95"/>
      <c r="E135" s="95"/>
      <c r="F135" s="95"/>
      <c r="G135" s="257"/>
    </row>
    <row r="136" spans="1:7" ht="15">
      <c r="A136" s="126"/>
      <c r="B136" s="256"/>
      <c r="C136" s="95"/>
      <c r="D136" s="95"/>
      <c r="E136" s="95"/>
      <c r="F136" s="95"/>
      <c r="G136" s="257"/>
    </row>
    <row r="137" spans="1:7" ht="15">
      <c r="A137" s="126"/>
      <c r="B137" s="256"/>
      <c r="C137" s="95"/>
      <c r="D137" s="95"/>
      <c r="E137" s="95"/>
      <c r="F137" s="95"/>
      <c r="G137" s="257"/>
    </row>
    <row r="138" spans="1:7" ht="15">
      <c r="A138" s="126"/>
      <c r="B138" s="256"/>
      <c r="C138" s="95"/>
      <c r="D138" s="95"/>
      <c r="E138" s="95"/>
      <c r="F138" s="95"/>
      <c r="G138" s="257"/>
    </row>
    <row r="139" spans="1:7" ht="15">
      <c r="A139" s="126"/>
      <c r="B139" s="256"/>
      <c r="C139" s="95"/>
      <c r="D139" s="95"/>
      <c r="E139" s="95"/>
      <c r="F139" s="95"/>
      <c r="G139" s="257"/>
    </row>
    <row r="140" spans="1:7" ht="15">
      <c r="A140" s="126"/>
      <c r="B140" s="256"/>
      <c r="C140" s="95"/>
      <c r="D140" s="95"/>
      <c r="E140" s="95"/>
      <c r="F140" s="95"/>
      <c r="G140" s="257"/>
    </row>
    <row r="141" spans="1:7" ht="15">
      <c r="A141" s="126"/>
      <c r="B141" s="256"/>
      <c r="C141" s="95"/>
      <c r="D141" s="95"/>
      <c r="E141" s="95"/>
      <c r="F141" s="95"/>
      <c r="G141" s="257"/>
    </row>
    <row r="142" spans="1:7" ht="15">
      <c r="A142" s="126"/>
      <c r="B142" s="256"/>
      <c r="C142" s="95"/>
      <c r="D142" s="95"/>
      <c r="E142" s="95"/>
      <c r="F142" s="95"/>
      <c r="G142" s="257"/>
    </row>
    <row r="143" spans="1:7" ht="15">
      <c r="A143" s="126"/>
      <c r="B143" s="256"/>
      <c r="C143" s="95"/>
      <c r="D143" s="95"/>
      <c r="E143" s="95"/>
      <c r="F143" s="95"/>
      <c r="G143" s="257"/>
    </row>
    <row r="144" spans="1:7" ht="15">
      <c r="A144" s="126"/>
      <c r="B144" s="256"/>
      <c r="C144" s="95"/>
      <c r="D144" s="95"/>
      <c r="E144" s="95"/>
      <c r="F144" s="95"/>
      <c r="G144" s="257"/>
    </row>
    <row r="145" spans="1:7" ht="15">
      <c r="A145" s="126"/>
      <c r="B145" s="256"/>
      <c r="C145" s="95"/>
      <c r="D145" s="95"/>
      <c r="E145" s="95"/>
      <c r="F145" s="95"/>
      <c r="G145" s="257"/>
    </row>
    <row r="146" spans="1:7" ht="15">
      <c r="A146" s="126"/>
      <c r="B146" s="256"/>
      <c r="C146" s="95"/>
      <c r="D146" s="95"/>
      <c r="E146" s="95"/>
      <c r="F146" s="95"/>
      <c r="G146" s="257"/>
    </row>
    <row r="147" spans="1:7" ht="15">
      <c r="A147" s="126"/>
      <c r="B147" s="256"/>
      <c r="C147" s="95"/>
      <c r="D147" s="95"/>
      <c r="E147" s="95"/>
      <c r="F147" s="95"/>
      <c r="G147" s="257"/>
    </row>
    <row r="148" spans="1:7" ht="15">
      <c r="A148" s="126"/>
      <c r="B148" s="256"/>
      <c r="C148" s="95"/>
      <c r="D148" s="95"/>
      <c r="E148" s="95"/>
      <c r="F148" s="95"/>
      <c r="G148" s="257"/>
    </row>
    <row r="149" spans="1:7" ht="15">
      <c r="A149" s="126"/>
      <c r="B149" s="256"/>
      <c r="C149" s="95"/>
      <c r="D149" s="95"/>
      <c r="E149" s="95"/>
      <c r="F149" s="95"/>
      <c r="G149" s="257"/>
    </row>
    <row r="150" spans="1:7" ht="15">
      <c r="A150" s="126"/>
      <c r="B150" s="256"/>
      <c r="C150" s="95"/>
      <c r="D150" s="95"/>
      <c r="E150" s="95"/>
      <c r="F150" s="95"/>
      <c r="G150" s="257"/>
    </row>
    <row r="151" spans="1:7" ht="15">
      <c r="A151" s="126"/>
      <c r="B151" s="256"/>
      <c r="C151" s="95"/>
      <c r="D151" s="95"/>
      <c r="E151" s="95"/>
      <c r="F151" s="95"/>
      <c r="G151" s="257"/>
    </row>
    <row r="152" spans="1:7" ht="15">
      <c r="A152" s="126"/>
      <c r="B152" s="256"/>
      <c r="C152" s="95"/>
      <c r="D152" s="95"/>
      <c r="E152" s="95"/>
      <c r="F152" s="95"/>
      <c r="G152" s="257"/>
    </row>
    <row r="153" spans="1:7" ht="15">
      <c r="A153" s="126"/>
      <c r="B153" s="256"/>
      <c r="C153" s="95"/>
      <c r="D153" s="95"/>
      <c r="E153" s="95"/>
      <c r="F153" s="95"/>
      <c r="G153" s="257"/>
    </row>
    <row r="154" spans="1:7" ht="15">
      <c r="A154" s="126"/>
      <c r="B154" s="256"/>
      <c r="C154" s="95"/>
      <c r="D154" s="95"/>
      <c r="E154" s="95"/>
      <c r="F154" s="95"/>
      <c r="G154" s="257"/>
    </row>
    <row r="155" spans="1:7" ht="15">
      <c r="A155" s="126"/>
      <c r="B155" s="256"/>
      <c r="C155" s="95"/>
      <c r="D155" s="95"/>
      <c r="E155" s="95"/>
      <c r="F155" s="95"/>
      <c r="G155" s="257"/>
    </row>
    <row r="156" spans="1:7" ht="15">
      <c r="A156" s="126"/>
      <c r="B156" s="256"/>
      <c r="C156" s="95"/>
      <c r="D156" s="95"/>
      <c r="E156" s="95"/>
      <c r="F156" s="95"/>
      <c r="G156" s="257"/>
    </row>
    <row r="157" spans="1:7" ht="15">
      <c r="A157" s="126"/>
      <c r="B157" s="256"/>
      <c r="C157" s="95"/>
      <c r="D157" s="95"/>
      <c r="E157" s="95"/>
      <c r="F157" s="95"/>
      <c r="G157" s="257"/>
    </row>
    <row r="158" spans="1:7" ht="15">
      <c r="A158" s="126"/>
      <c r="B158" s="256"/>
      <c r="C158" s="95"/>
      <c r="D158" s="95"/>
      <c r="E158" s="95"/>
      <c r="F158" s="95"/>
      <c r="G158" s="257"/>
    </row>
    <row r="159" spans="1:7" ht="15">
      <c r="A159" s="126"/>
      <c r="B159" s="256"/>
      <c r="C159" s="95"/>
      <c r="D159" s="95"/>
      <c r="E159" s="95"/>
      <c r="F159" s="95"/>
      <c r="G159" s="257"/>
    </row>
    <row r="160" spans="1:7" ht="15">
      <c r="A160" s="126"/>
      <c r="B160" s="256"/>
      <c r="C160" s="95"/>
      <c r="D160" s="95"/>
      <c r="E160" s="95"/>
      <c r="F160" s="95"/>
      <c r="G160" s="257"/>
    </row>
    <row r="161" spans="1:7" ht="15">
      <c r="A161" s="126"/>
      <c r="B161" s="256"/>
      <c r="C161" s="95"/>
      <c r="D161" s="95"/>
      <c r="E161" s="95"/>
      <c r="F161" s="95"/>
      <c r="G161" s="257"/>
    </row>
    <row r="162" spans="1:7" ht="15">
      <c r="A162" s="126"/>
      <c r="B162" s="256"/>
      <c r="C162" s="95"/>
      <c r="D162" s="95"/>
      <c r="E162" s="95"/>
      <c r="F162" s="95"/>
      <c r="G162" s="257"/>
    </row>
    <row r="163" spans="1:7" ht="15">
      <c r="A163" s="126"/>
      <c r="B163" s="256"/>
      <c r="C163" s="95"/>
      <c r="D163" s="95"/>
      <c r="E163" s="95"/>
      <c r="F163" s="95"/>
      <c r="G163" s="257"/>
    </row>
    <row r="164" spans="1:7" ht="15">
      <c r="A164" s="126"/>
      <c r="B164" s="256"/>
      <c r="C164" s="95"/>
      <c r="D164" s="95"/>
      <c r="E164" s="95"/>
      <c r="F164" s="95"/>
      <c r="G164" s="257"/>
    </row>
    <row r="165" spans="1:7" ht="15">
      <c r="A165" s="126"/>
      <c r="B165" s="256"/>
      <c r="C165" s="95"/>
      <c r="D165" s="95"/>
      <c r="E165" s="95"/>
      <c r="F165" s="95"/>
      <c r="G165" s="257"/>
    </row>
    <row r="166" spans="1:7" ht="15">
      <c r="A166" s="126"/>
      <c r="B166" s="256"/>
      <c r="C166" s="95"/>
      <c r="D166" s="95"/>
      <c r="E166" s="95"/>
      <c r="F166" s="95"/>
      <c r="G166" s="257"/>
    </row>
    <row r="167" spans="1:7" ht="15">
      <c r="A167" s="126"/>
      <c r="B167" s="256"/>
      <c r="C167" s="95"/>
      <c r="D167" s="95"/>
      <c r="E167" s="95"/>
      <c r="F167" s="95"/>
      <c r="G167" s="257"/>
    </row>
    <row r="168" spans="1:7" ht="15">
      <c r="A168" s="126"/>
      <c r="B168" s="256"/>
      <c r="C168" s="95"/>
      <c r="D168" s="95"/>
      <c r="E168" s="95"/>
      <c r="F168" s="95"/>
      <c r="G168" s="257"/>
    </row>
    <row r="169" spans="1:7" ht="15">
      <c r="A169" s="126"/>
      <c r="B169" s="256"/>
      <c r="C169" s="95"/>
      <c r="D169" s="95"/>
      <c r="E169" s="95"/>
      <c r="F169" s="95"/>
      <c r="G169" s="257"/>
    </row>
    <row r="170" spans="1:7" ht="15">
      <c r="A170" s="126"/>
      <c r="B170" s="256"/>
      <c r="C170" s="95"/>
      <c r="D170" s="95"/>
      <c r="E170" s="95"/>
      <c r="F170" s="95"/>
      <c r="G170" s="257"/>
    </row>
    <row r="171" spans="1:7" ht="15">
      <c r="A171" s="126"/>
      <c r="B171" s="256"/>
      <c r="C171" s="95"/>
      <c r="D171" s="95"/>
      <c r="E171" s="95"/>
      <c r="F171" s="95"/>
      <c r="G171" s="257"/>
    </row>
    <row r="172" spans="1:7" ht="15">
      <c r="A172" s="126"/>
      <c r="B172" s="256"/>
      <c r="C172" s="95"/>
      <c r="D172" s="95"/>
      <c r="E172" s="95"/>
      <c r="F172" s="95"/>
      <c r="G172" s="257"/>
    </row>
    <row r="173" spans="1:7" ht="15">
      <c r="A173" s="126"/>
      <c r="B173" s="256"/>
      <c r="C173" s="95"/>
      <c r="D173" s="95"/>
      <c r="E173" s="95"/>
      <c r="F173" s="95"/>
      <c r="G173" s="257"/>
    </row>
    <row r="174" spans="1:7" ht="15">
      <c r="A174" s="126"/>
      <c r="B174" s="256"/>
      <c r="C174" s="95"/>
      <c r="D174" s="95"/>
      <c r="E174" s="95"/>
      <c r="F174" s="95"/>
      <c r="G174" s="257"/>
    </row>
    <row r="175" spans="1:7" ht="15">
      <c r="A175" s="126"/>
      <c r="B175" s="256"/>
      <c r="C175" s="95"/>
      <c r="D175" s="95"/>
      <c r="E175" s="95"/>
      <c r="F175" s="95"/>
      <c r="G175" s="257"/>
    </row>
    <row r="176" spans="1:7" ht="15">
      <c r="A176" s="126"/>
      <c r="B176" s="256"/>
      <c r="C176" s="95"/>
      <c r="D176" s="95"/>
      <c r="E176" s="95"/>
      <c r="F176" s="95"/>
      <c r="G176" s="257"/>
    </row>
    <row r="177" spans="1:7" ht="15">
      <c r="A177" s="126"/>
      <c r="B177" s="256"/>
      <c r="C177" s="95"/>
      <c r="D177" s="95"/>
      <c r="E177" s="95"/>
      <c r="F177" s="95"/>
      <c r="G177" s="257"/>
    </row>
    <row r="178" spans="1:7" ht="15">
      <c r="A178" s="126"/>
      <c r="B178" s="256"/>
      <c r="C178" s="95"/>
      <c r="D178" s="95"/>
      <c r="E178" s="95"/>
      <c r="F178" s="95"/>
      <c r="G178" s="257"/>
    </row>
    <row r="179" spans="1:7" ht="15">
      <c r="A179" s="126"/>
      <c r="B179" s="256"/>
      <c r="C179" s="95"/>
      <c r="D179" s="95"/>
      <c r="E179" s="95"/>
      <c r="F179" s="95"/>
      <c r="G179" s="257"/>
    </row>
    <row r="180" spans="1:7" ht="15">
      <c r="A180" s="126"/>
      <c r="B180" s="256"/>
      <c r="C180" s="95"/>
      <c r="D180" s="95"/>
      <c r="E180" s="95"/>
      <c r="F180" s="95"/>
      <c r="G180" s="257"/>
    </row>
    <row r="181" spans="1:7" ht="15">
      <c r="A181" s="126"/>
      <c r="B181" s="256"/>
      <c r="C181" s="95"/>
      <c r="D181" s="95"/>
      <c r="E181" s="95"/>
      <c r="F181" s="95"/>
      <c r="G181" s="257"/>
    </row>
    <row r="182" spans="1:7" ht="15">
      <c r="A182" s="126"/>
      <c r="B182" s="256"/>
      <c r="C182" s="95"/>
      <c r="D182" s="95"/>
      <c r="E182" s="95"/>
      <c r="F182" s="95"/>
      <c r="G182" s="257"/>
    </row>
    <row r="183" spans="1:7" ht="15">
      <c r="A183" s="126"/>
      <c r="B183" s="256"/>
      <c r="C183" s="95"/>
      <c r="D183" s="95"/>
      <c r="E183" s="95"/>
      <c r="F183" s="95"/>
      <c r="G183" s="257"/>
    </row>
    <row r="184" spans="1:7" ht="15">
      <c r="A184" s="126"/>
      <c r="B184" s="256"/>
      <c r="C184" s="95"/>
      <c r="D184" s="95"/>
      <c r="E184" s="95"/>
      <c r="F184" s="95"/>
      <c r="G184" s="257"/>
    </row>
    <row r="185" spans="1:7" ht="15">
      <c r="A185" s="126"/>
      <c r="B185" s="256"/>
      <c r="C185" s="95"/>
      <c r="D185" s="95"/>
      <c r="E185" s="95"/>
      <c r="F185" s="95"/>
      <c r="G185" s="257"/>
    </row>
    <row r="186" spans="1:7" ht="15">
      <c r="A186" s="126"/>
      <c r="B186" s="256"/>
      <c r="C186" s="95"/>
      <c r="D186" s="95"/>
      <c r="E186" s="95"/>
      <c r="F186" s="95"/>
      <c r="G186" s="257"/>
    </row>
    <row r="187" spans="1:7" ht="15">
      <c r="A187" s="126"/>
      <c r="B187" s="256"/>
      <c r="C187" s="95"/>
      <c r="D187" s="95"/>
      <c r="E187" s="95"/>
      <c r="F187" s="95"/>
      <c r="G187" s="257"/>
    </row>
    <row r="188" spans="1:7" ht="15">
      <c r="A188" s="126"/>
      <c r="B188" s="256"/>
      <c r="C188" s="95"/>
      <c r="D188" s="95"/>
      <c r="E188" s="95"/>
      <c r="F188" s="95"/>
      <c r="G188" s="257"/>
    </row>
    <row r="189" spans="1:7" ht="15">
      <c r="A189" s="126"/>
      <c r="B189" s="256"/>
      <c r="C189" s="95"/>
      <c r="D189" s="95"/>
      <c r="E189" s="95"/>
      <c r="F189" s="95"/>
      <c r="G189" s="257"/>
    </row>
    <row r="190" spans="1:7" ht="15">
      <c r="A190" s="126"/>
      <c r="B190" s="256"/>
      <c r="C190" s="95"/>
      <c r="D190" s="95"/>
      <c r="E190" s="95"/>
      <c r="F190" s="95"/>
      <c r="G190" s="257"/>
    </row>
    <row r="191" spans="1:7" ht="15">
      <c r="A191" s="126"/>
      <c r="B191" s="256"/>
      <c r="C191" s="95"/>
      <c r="D191" s="95"/>
      <c r="E191" s="95"/>
      <c r="F191" s="95"/>
      <c r="G191" s="257"/>
    </row>
    <row r="192" spans="1:7" ht="15">
      <c r="A192" s="126"/>
      <c r="B192" s="256"/>
      <c r="C192" s="95"/>
      <c r="D192" s="95"/>
      <c r="E192" s="95"/>
      <c r="F192" s="95"/>
      <c r="G192" s="257"/>
    </row>
    <row r="193" spans="1:7" ht="15">
      <c r="A193" s="126"/>
      <c r="B193" s="256"/>
      <c r="C193" s="95"/>
      <c r="D193" s="95"/>
      <c r="E193" s="95"/>
      <c r="F193" s="95"/>
      <c r="G193" s="257"/>
    </row>
    <row r="194" spans="1:7" ht="15">
      <c r="A194" s="126"/>
      <c r="B194" s="256"/>
      <c r="C194" s="95"/>
      <c r="D194" s="95"/>
      <c r="E194" s="95"/>
      <c r="F194" s="95"/>
      <c r="G194" s="257"/>
    </row>
    <row r="195" spans="1:7" ht="15">
      <c r="A195" s="126"/>
      <c r="B195" s="256"/>
      <c r="C195" s="95"/>
      <c r="D195" s="95"/>
      <c r="E195" s="95"/>
      <c r="F195" s="95"/>
      <c r="G195" s="257"/>
    </row>
    <row r="196" spans="1:7" ht="15">
      <c r="A196" s="126"/>
      <c r="B196" s="256"/>
      <c r="C196" s="95"/>
      <c r="D196" s="95"/>
      <c r="E196" s="95"/>
      <c r="F196" s="95"/>
      <c r="G196" s="257"/>
    </row>
    <row r="197" spans="1:7" ht="15">
      <c r="A197" s="126"/>
      <c r="B197" s="256"/>
      <c r="C197" s="95"/>
      <c r="D197" s="95"/>
      <c r="E197" s="95"/>
      <c r="F197" s="95"/>
      <c r="G197" s="257"/>
    </row>
    <row r="198" spans="1:7" ht="15">
      <c r="A198" s="126"/>
      <c r="B198" s="256"/>
      <c r="C198" s="95"/>
      <c r="D198" s="95"/>
      <c r="E198" s="95"/>
      <c r="F198" s="95"/>
      <c r="G198" s="257"/>
    </row>
    <row r="199" spans="1:7" ht="15">
      <c r="A199" s="126"/>
      <c r="B199" s="256"/>
      <c r="C199" s="95"/>
      <c r="D199" s="95"/>
      <c r="E199" s="95"/>
      <c r="F199" s="95"/>
      <c r="G199" s="257"/>
    </row>
    <row r="200" spans="1:7" ht="15">
      <c r="A200" s="126"/>
      <c r="B200" s="256"/>
      <c r="C200" s="95"/>
      <c r="D200" s="95"/>
      <c r="E200" s="95"/>
      <c r="F200" s="95"/>
      <c r="G200" s="257"/>
    </row>
    <row r="201" spans="1:7" ht="15">
      <c r="A201" s="126"/>
      <c r="B201" s="256"/>
      <c r="C201" s="95"/>
      <c r="D201" s="95"/>
      <c r="E201" s="95"/>
      <c r="F201" s="95"/>
      <c r="G201" s="257"/>
    </row>
    <row r="202" spans="1:7" ht="15">
      <c r="A202" s="126"/>
      <c r="B202" s="256"/>
      <c r="C202" s="95"/>
      <c r="D202" s="95"/>
      <c r="E202" s="95"/>
      <c r="F202" s="95"/>
      <c r="G202" s="257"/>
    </row>
    <row r="203" spans="1:7" ht="15">
      <c r="A203" s="126"/>
      <c r="B203" s="256"/>
      <c r="C203" s="95"/>
      <c r="D203" s="95"/>
      <c r="E203" s="95"/>
      <c r="F203" s="95"/>
      <c r="G203" s="257"/>
    </row>
    <row r="204" spans="1:7" ht="15">
      <c r="A204" s="126"/>
      <c r="B204" s="256"/>
      <c r="C204" s="95"/>
      <c r="D204" s="95"/>
      <c r="E204" s="95"/>
      <c r="F204" s="95"/>
      <c r="G204" s="257"/>
    </row>
    <row r="205" spans="1:7" ht="15">
      <c r="A205" s="126"/>
      <c r="B205" s="256"/>
      <c r="C205" s="95"/>
      <c r="D205" s="95"/>
      <c r="E205" s="95"/>
      <c r="F205" s="95"/>
      <c r="G205" s="257"/>
    </row>
    <row r="206" spans="1:7" ht="15">
      <c r="A206" s="126"/>
      <c r="B206" s="256"/>
      <c r="C206" s="95"/>
      <c r="D206" s="95"/>
      <c r="E206" s="95"/>
      <c r="F206" s="95"/>
      <c r="G206" s="257"/>
    </row>
    <row r="207" spans="1:7" ht="15">
      <c r="A207" s="126"/>
      <c r="B207" s="256"/>
      <c r="C207" s="95"/>
      <c r="D207" s="95"/>
      <c r="E207" s="95"/>
      <c r="F207" s="95"/>
      <c r="G207" s="257"/>
    </row>
    <row r="208" spans="1:7" ht="15">
      <c r="A208" s="126"/>
      <c r="B208" s="256"/>
      <c r="C208" s="95"/>
      <c r="D208" s="95"/>
      <c r="E208" s="95"/>
      <c r="F208" s="95"/>
      <c r="G208" s="257"/>
    </row>
    <row r="209" spans="1:7" ht="15">
      <c r="A209" s="126"/>
      <c r="B209" s="256"/>
      <c r="C209" s="95"/>
      <c r="D209" s="95"/>
      <c r="E209" s="95"/>
      <c r="F209" s="95"/>
      <c r="G209" s="257"/>
    </row>
    <row r="210" spans="1:7" ht="15">
      <c r="A210" s="126"/>
      <c r="B210" s="256"/>
      <c r="C210" s="95"/>
      <c r="D210" s="95"/>
      <c r="E210" s="95"/>
      <c r="F210" s="95"/>
      <c r="G210" s="257"/>
    </row>
    <row r="211" spans="1:7" ht="15">
      <c r="A211" s="126"/>
      <c r="B211" s="256"/>
      <c r="C211" s="95"/>
      <c r="D211" s="95"/>
      <c r="E211" s="95"/>
      <c r="F211" s="95"/>
      <c r="G211" s="257"/>
    </row>
    <row r="212" spans="1:7" ht="15">
      <c r="A212" s="126"/>
      <c r="B212" s="256"/>
      <c r="C212" s="95"/>
      <c r="D212" s="95"/>
      <c r="E212" s="95"/>
      <c r="F212" s="95"/>
      <c r="G212" s="257"/>
    </row>
    <row r="213" spans="1:7" ht="15">
      <c r="A213" s="126"/>
      <c r="B213" s="256"/>
      <c r="C213" s="95"/>
      <c r="D213" s="95"/>
      <c r="E213" s="95"/>
      <c r="F213" s="95"/>
      <c r="G213" s="257"/>
    </row>
    <row r="214" spans="1:7" ht="15">
      <c r="A214" s="126"/>
      <c r="B214" s="256"/>
      <c r="C214" s="95"/>
      <c r="D214" s="95"/>
      <c r="E214" s="95"/>
      <c r="F214" s="95"/>
      <c r="G214" s="257"/>
    </row>
    <row r="215" spans="1:7" ht="15">
      <c r="A215" s="126"/>
      <c r="B215" s="256"/>
      <c r="C215" s="95"/>
      <c r="D215" s="95"/>
      <c r="E215" s="95"/>
      <c r="F215" s="95"/>
      <c r="G215" s="257"/>
    </row>
    <row r="216" spans="1:7" ht="15">
      <c r="A216" s="126"/>
      <c r="B216" s="256"/>
      <c r="C216" s="95"/>
      <c r="D216" s="95"/>
      <c r="E216" s="95"/>
      <c r="F216" s="95"/>
      <c r="G216" s="257"/>
    </row>
    <row r="217" spans="1:7" ht="15">
      <c r="A217" s="126"/>
      <c r="B217" s="256"/>
      <c r="C217" s="95"/>
      <c r="D217" s="95"/>
      <c r="E217" s="95"/>
      <c r="F217" s="95"/>
      <c r="G217" s="257"/>
    </row>
    <row r="218" spans="1:7" ht="15">
      <c r="A218" s="126"/>
      <c r="B218" s="256"/>
      <c r="C218" s="95"/>
      <c r="D218" s="95"/>
      <c r="E218" s="95"/>
      <c r="F218" s="95"/>
      <c r="G218" s="257"/>
    </row>
    <row r="219" spans="1:7" ht="15">
      <c r="A219" s="126"/>
      <c r="B219" s="256"/>
      <c r="C219" s="95"/>
      <c r="D219" s="95"/>
      <c r="E219" s="95"/>
      <c r="F219" s="95"/>
      <c r="G219" s="257"/>
    </row>
    <row r="220" spans="1:7" ht="15">
      <c r="A220" s="126"/>
      <c r="B220" s="256"/>
      <c r="C220" s="95"/>
      <c r="D220" s="95"/>
      <c r="E220" s="95"/>
      <c r="F220" s="95"/>
      <c r="G220" s="257"/>
    </row>
    <row r="221" spans="1:7" ht="15">
      <c r="A221" s="126"/>
      <c r="B221" s="256"/>
      <c r="C221" s="95"/>
      <c r="D221" s="95"/>
      <c r="E221" s="95"/>
      <c r="F221" s="95"/>
      <c r="G221" s="257"/>
    </row>
    <row r="222" spans="1:7" ht="15">
      <c r="A222" s="126"/>
      <c r="B222" s="256"/>
      <c r="C222" s="95"/>
      <c r="D222" s="95"/>
      <c r="E222" s="95"/>
      <c r="F222" s="95"/>
      <c r="G222" s="257"/>
    </row>
    <row r="223" spans="1:7" ht="15">
      <c r="A223" s="126"/>
      <c r="B223" s="256"/>
      <c r="C223" s="95"/>
      <c r="D223" s="95"/>
      <c r="E223" s="95"/>
      <c r="F223" s="95"/>
      <c r="G223" s="257"/>
    </row>
    <row r="224" spans="1:7" ht="15">
      <c r="A224" s="126"/>
      <c r="B224" s="256"/>
      <c r="C224" s="95"/>
      <c r="D224" s="95"/>
      <c r="E224" s="95"/>
      <c r="F224" s="95"/>
      <c r="G224" s="257"/>
    </row>
    <row r="225" spans="1:7" ht="15">
      <c r="A225" s="126"/>
      <c r="B225" s="256"/>
      <c r="C225" s="95"/>
      <c r="D225" s="95"/>
      <c r="E225" s="95"/>
      <c r="F225" s="95"/>
      <c r="G225" s="257"/>
    </row>
    <row r="226" spans="1:7" ht="15">
      <c r="A226" s="126"/>
      <c r="B226" s="256"/>
      <c r="C226" s="95"/>
      <c r="D226" s="95"/>
      <c r="E226" s="95"/>
      <c r="F226" s="95"/>
      <c r="G226" s="257"/>
    </row>
    <row r="227" spans="1:7" ht="15">
      <c r="A227" s="126"/>
      <c r="B227" s="256"/>
      <c r="C227" s="95"/>
      <c r="D227" s="95"/>
      <c r="E227" s="95"/>
      <c r="F227" s="95"/>
      <c r="G227" s="257"/>
    </row>
    <row r="228" spans="1:7" ht="15">
      <c r="A228" s="126"/>
      <c r="B228" s="256"/>
      <c r="C228" s="95"/>
      <c r="D228" s="95"/>
      <c r="E228" s="95"/>
      <c r="F228" s="95"/>
      <c r="G228" s="257"/>
    </row>
    <row r="229" spans="1:7" ht="15">
      <c r="A229" s="126"/>
      <c r="B229" s="256"/>
      <c r="C229" s="95"/>
      <c r="D229" s="95"/>
      <c r="E229" s="95"/>
      <c r="F229" s="95"/>
      <c r="G229" s="257"/>
    </row>
    <row r="230" spans="1:7" ht="15">
      <c r="A230" s="126"/>
      <c r="B230" s="256"/>
      <c r="C230" s="95"/>
      <c r="D230" s="95"/>
      <c r="E230" s="95"/>
      <c r="F230" s="95"/>
      <c r="G230" s="257"/>
    </row>
    <row r="231" spans="1:7" ht="15">
      <c r="A231" s="126"/>
      <c r="B231" s="256"/>
      <c r="C231" s="95"/>
      <c r="D231" s="95"/>
      <c r="E231" s="95"/>
      <c r="F231" s="95"/>
      <c r="G231" s="257"/>
    </row>
    <row r="232" spans="1:7" ht="15">
      <c r="A232" s="126"/>
      <c r="B232" s="256"/>
      <c r="C232" s="95"/>
      <c r="D232" s="95"/>
      <c r="E232" s="95"/>
      <c r="F232" s="95"/>
      <c r="G232" s="257"/>
    </row>
    <row r="233" spans="1:7" ht="15">
      <c r="A233" s="126"/>
      <c r="B233" s="256"/>
      <c r="C233" s="95"/>
      <c r="D233" s="95"/>
      <c r="E233" s="95"/>
      <c r="F233" s="95"/>
      <c r="G233" s="257"/>
    </row>
    <row r="234" spans="1:7" ht="15">
      <c r="A234" s="126"/>
      <c r="B234" s="256"/>
      <c r="C234" s="95"/>
      <c r="D234" s="95"/>
      <c r="E234" s="95"/>
      <c r="F234" s="95"/>
      <c r="G234" s="257"/>
    </row>
    <row r="235" spans="1:7" ht="15">
      <c r="A235" s="126"/>
      <c r="B235" s="256"/>
      <c r="C235" s="95"/>
      <c r="D235" s="95"/>
      <c r="E235" s="95"/>
      <c r="F235" s="95"/>
      <c r="G235" s="257"/>
    </row>
    <row r="236" spans="1:7" ht="15">
      <c r="A236" s="126"/>
      <c r="B236" s="256"/>
      <c r="C236" s="95"/>
      <c r="D236" s="95"/>
      <c r="E236" s="95"/>
      <c r="F236" s="95"/>
      <c r="G236" s="257"/>
    </row>
    <row r="237" spans="1:7" ht="15">
      <c r="A237" s="126"/>
      <c r="B237" s="256"/>
      <c r="C237" s="95"/>
      <c r="D237" s="95"/>
      <c r="E237" s="95"/>
      <c r="F237" s="95"/>
      <c r="G237" s="257"/>
    </row>
    <row r="238" spans="1:7" ht="15">
      <c r="A238" s="126"/>
      <c r="B238" s="256"/>
      <c r="C238" s="95"/>
      <c r="D238" s="95"/>
      <c r="E238" s="95"/>
      <c r="F238" s="95"/>
      <c r="G238" s="257"/>
    </row>
    <row r="239" spans="1:7" ht="15">
      <c r="A239" s="126"/>
      <c r="B239" s="256"/>
      <c r="C239" s="95"/>
      <c r="D239" s="95"/>
      <c r="E239" s="95"/>
      <c r="F239" s="95"/>
      <c r="G239" s="257"/>
    </row>
    <row r="240" spans="1:7" ht="15">
      <c r="A240" s="126"/>
      <c r="B240" s="256"/>
      <c r="C240" s="95"/>
      <c r="D240" s="95"/>
      <c r="E240" s="95"/>
      <c r="F240" s="95"/>
      <c r="G240" s="257"/>
    </row>
    <row r="241" spans="1:7" ht="15">
      <c r="A241" s="126"/>
      <c r="B241" s="256"/>
      <c r="C241" s="95"/>
      <c r="D241" s="95"/>
      <c r="E241" s="95"/>
      <c r="F241" s="95"/>
      <c r="G241" s="257"/>
    </row>
    <row r="242" spans="1:7" ht="15">
      <c r="A242" s="126"/>
      <c r="B242" s="256"/>
      <c r="C242" s="95"/>
      <c r="D242" s="95"/>
      <c r="E242" s="95"/>
      <c r="F242" s="95"/>
      <c r="G242" s="257"/>
    </row>
    <row r="243" spans="1:7" ht="15">
      <c r="A243" s="126"/>
      <c r="B243" s="256"/>
      <c r="C243" s="95"/>
      <c r="D243" s="95"/>
      <c r="E243" s="95"/>
      <c r="F243" s="95"/>
      <c r="G243" s="257"/>
    </row>
    <row r="244" spans="1:7" ht="15">
      <c r="A244" s="126"/>
      <c r="B244" s="256"/>
      <c r="C244" s="95"/>
      <c r="D244" s="95"/>
      <c r="E244" s="95"/>
      <c r="F244" s="95"/>
      <c r="G244" s="257"/>
    </row>
    <row r="245" spans="1:7" ht="15">
      <c r="A245" s="126"/>
      <c r="B245" s="256"/>
      <c r="C245" s="95"/>
      <c r="D245" s="95"/>
      <c r="E245" s="95"/>
      <c r="F245" s="95"/>
      <c r="G245" s="257"/>
    </row>
    <row r="246" spans="1:7" ht="15">
      <c r="A246" s="126"/>
      <c r="B246" s="256"/>
      <c r="C246" s="95"/>
      <c r="D246" s="95"/>
      <c r="E246" s="95"/>
      <c r="F246" s="95"/>
      <c r="G246" s="257"/>
    </row>
    <row r="247" spans="1:7" ht="15">
      <c r="A247" s="126"/>
      <c r="B247" s="256"/>
      <c r="C247" s="95"/>
      <c r="D247" s="95"/>
      <c r="E247" s="95"/>
      <c r="F247" s="95"/>
      <c r="G247" s="257"/>
    </row>
    <row r="248" spans="1:7" ht="15">
      <c r="A248" s="126"/>
      <c r="B248" s="256"/>
      <c r="C248" s="95"/>
      <c r="D248" s="95"/>
      <c r="E248" s="95"/>
      <c r="F248" s="95"/>
      <c r="G248" s="257"/>
    </row>
    <row r="249" spans="1:7" ht="15">
      <c r="A249" s="126"/>
      <c r="B249" s="256"/>
      <c r="C249" s="95"/>
      <c r="D249" s="95"/>
      <c r="E249" s="95"/>
      <c r="F249" s="95"/>
      <c r="G249" s="257"/>
    </row>
    <row r="250" spans="1:7" ht="15">
      <c r="A250" s="126"/>
      <c r="B250" s="256"/>
      <c r="C250" s="95"/>
      <c r="D250" s="95"/>
      <c r="E250" s="95"/>
      <c r="F250" s="95"/>
      <c r="G250" s="257"/>
    </row>
    <row r="251" spans="1:7" ht="15">
      <c r="A251" s="126"/>
      <c r="B251" s="256"/>
      <c r="C251" s="95"/>
      <c r="D251" s="95"/>
      <c r="E251" s="95"/>
      <c r="F251" s="95"/>
      <c r="G251" s="257"/>
    </row>
    <row r="252" spans="1:7" ht="15">
      <c r="A252" s="126"/>
      <c r="B252" s="256"/>
      <c r="C252" s="95"/>
      <c r="D252" s="95"/>
      <c r="E252" s="95"/>
      <c r="F252" s="95"/>
      <c r="G252" s="257"/>
    </row>
    <row r="253" spans="1:7" ht="15">
      <c r="A253" s="126"/>
      <c r="B253" s="256"/>
      <c r="C253" s="95"/>
      <c r="D253" s="95"/>
      <c r="E253" s="95"/>
      <c r="F253" s="95"/>
      <c r="G253" s="257"/>
    </row>
    <row r="254" spans="1:7" ht="15">
      <c r="A254" s="126"/>
      <c r="B254" s="256"/>
      <c r="C254" s="95"/>
      <c r="D254" s="95"/>
      <c r="E254" s="95"/>
      <c r="F254" s="95"/>
      <c r="G254" s="257"/>
    </row>
    <row r="255" spans="1:7" ht="15">
      <c r="A255" s="126"/>
      <c r="B255" s="256"/>
      <c r="C255" s="95"/>
      <c r="D255" s="95"/>
      <c r="E255" s="95"/>
      <c r="F255" s="95"/>
      <c r="G255" s="257"/>
    </row>
    <row r="256" spans="1:7" ht="15">
      <c r="A256" s="126"/>
      <c r="B256" s="256"/>
      <c r="C256" s="95"/>
      <c r="D256" s="95"/>
      <c r="E256" s="95"/>
      <c r="F256" s="95"/>
      <c r="G256" s="257"/>
    </row>
    <row r="257" spans="1:7" ht="15">
      <c r="A257" s="126"/>
      <c r="B257" s="256"/>
      <c r="C257" s="95"/>
      <c r="D257" s="95"/>
      <c r="E257" s="95"/>
      <c r="F257" s="95"/>
      <c r="G257" s="257"/>
    </row>
    <row r="258" spans="1:7" ht="15">
      <c r="A258" s="126"/>
      <c r="B258" s="256"/>
      <c r="C258" s="95"/>
      <c r="D258" s="95"/>
      <c r="E258" s="95"/>
      <c r="F258" s="95"/>
      <c r="G258" s="257"/>
    </row>
    <row r="259" spans="1:7" ht="15">
      <c r="A259" s="126"/>
      <c r="B259" s="256"/>
      <c r="C259" s="95"/>
      <c r="D259" s="95"/>
      <c r="E259" s="95"/>
      <c r="F259" s="95"/>
      <c r="G259" s="257"/>
    </row>
    <row r="260" spans="1:7" ht="15">
      <c r="A260" s="126"/>
      <c r="B260" s="256"/>
      <c r="C260" s="95"/>
      <c r="D260" s="95"/>
      <c r="E260" s="95"/>
      <c r="F260" s="95"/>
      <c r="G260" s="257"/>
    </row>
    <row r="261" spans="1:7" ht="15">
      <c r="A261" s="126"/>
      <c r="B261" s="256"/>
      <c r="C261" s="95"/>
      <c r="D261" s="95"/>
      <c r="E261" s="95"/>
      <c r="F261" s="95"/>
      <c r="G261" s="257"/>
    </row>
    <row r="262" spans="1:7" ht="15">
      <c r="A262" s="126"/>
      <c r="B262" s="256"/>
      <c r="C262" s="95"/>
      <c r="D262" s="95"/>
      <c r="E262" s="95"/>
      <c r="F262" s="95"/>
      <c r="G262" s="257"/>
    </row>
    <row r="263" spans="1:7" ht="15">
      <c r="A263" s="126"/>
      <c r="B263" s="256"/>
      <c r="C263" s="95"/>
      <c r="D263" s="95"/>
      <c r="E263" s="95"/>
      <c r="F263" s="95"/>
      <c r="G263" s="257"/>
    </row>
    <row r="264" spans="1:7" ht="15">
      <c r="A264" s="126"/>
      <c r="B264" s="256"/>
      <c r="C264" s="95"/>
      <c r="D264" s="95"/>
      <c r="E264" s="95"/>
      <c r="F264" s="95"/>
      <c r="G264" s="257"/>
    </row>
    <row r="265" spans="1:7" ht="15">
      <c r="A265" s="126"/>
      <c r="B265" s="256"/>
      <c r="C265" s="95"/>
      <c r="D265" s="95"/>
      <c r="E265" s="95"/>
      <c r="F265" s="95"/>
      <c r="G265" s="257"/>
    </row>
    <row r="266" spans="1:7" ht="15">
      <c r="A266" s="126"/>
      <c r="B266" s="256"/>
      <c r="C266" s="95"/>
      <c r="D266" s="95"/>
      <c r="E266" s="95"/>
      <c r="F266" s="95"/>
      <c r="G266" s="257"/>
    </row>
    <row r="267" spans="1:7" ht="15">
      <c r="A267" s="126"/>
      <c r="B267" s="256"/>
      <c r="C267" s="95"/>
      <c r="D267" s="95"/>
      <c r="E267" s="95"/>
      <c r="F267" s="95"/>
      <c r="G267" s="257"/>
    </row>
    <row r="268" spans="1:7" ht="15">
      <c r="A268" s="126"/>
      <c r="B268" s="256"/>
      <c r="C268" s="95"/>
      <c r="D268" s="95"/>
      <c r="E268" s="95"/>
      <c r="F268" s="95"/>
      <c r="G268" s="257"/>
    </row>
    <row r="269" spans="1:7" ht="15">
      <c r="A269" s="126"/>
      <c r="B269" s="256"/>
      <c r="C269" s="95"/>
      <c r="D269" s="95"/>
      <c r="E269" s="95"/>
      <c r="F269" s="95"/>
      <c r="G269" s="257"/>
    </row>
    <row r="270" spans="1:7" ht="15">
      <c r="A270" s="126"/>
      <c r="B270" s="256"/>
      <c r="C270" s="95"/>
      <c r="D270" s="95"/>
      <c r="E270" s="95"/>
      <c r="F270" s="95"/>
      <c r="G270" s="257"/>
    </row>
    <row r="271" spans="1:7" ht="15">
      <c r="A271" s="126"/>
      <c r="B271" s="256"/>
      <c r="C271" s="95"/>
      <c r="D271" s="95"/>
      <c r="E271" s="95"/>
      <c r="F271" s="95"/>
      <c r="G271" s="257"/>
    </row>
    <row r="272" spans="1:7" ht="15">
      <c r="A272" s="126"/>
      <c r="B272" s="256"/>
      <c r="C272" s="95"/>
      <c r="D272" s="95"/>
      <c r="E272" s="95"/>
      <c r="F272" s="95"/>
      <c r="G272" s="257"/>
    </row>
    <row r="273" spans="1:7" ht="15">
      <c r="A273" s="126"/>
      <c r="B273" s="256"/>
      <c r="C273" s="95"/>
      <c r="D273" s="95"/>
      <c r="E273" s="95"/>
      <c r="F273" s="95"/>
      <c r="G273" s="257"/>
    </row>
    <row r="274" spans="1:7" ht="15">
      <c r="A274" s="126"/>
      <c r="B274" s="256"/>
      <c r="C274" s="95"/>
      <c r="D274" s="95"/>
      <c r="E274" s="95"/>
      <c r="F274" s="95"/>
      <c r="G274" s="257"/>
    </row>
    <row r="275" spans="1:7" ht="15">
      <c r="A275" s="126"/>
      <c r="B275" s="256"/>
      <c r="C275" s="95"/>
      <c r="D275" s="95"/>
      <c r="E275" s="95"/>
      <c r="F275" s="95"/>
      <c r="G275" s="257"/>
    </row>
    <row r="276" spans="1:7" ht="15">
      <c r="A276" s="126"/>
      <c r="B276" s="256"/>
      <c r="C276" s="95"/>
      <c r="D276" s="95"/>
      <c r="E276" s="95"/>
      <c r="F276" s="95"/>
      <c r="G276" s="257"/>
    </row>
    <row r="277" spans="1:7" ht="15">
      <c r="A277" s="126"/>
      <c r="B277" s="256"/>
      <c r="C277" s="95"/>
      <c r="D277" s="95"/>
      <c r="E277" s="95"/>
      <c r="F277" s="95"/>
      <c r="G277" s="257"/>
    </row>
    <row r="278" spans="1:7" ht="15">
      <c r="A278" s="126"/>
      <c r="B278" s="256"/>
      <c r="C278" s="95"/>
      <c r="D278" s="95"/>
      <c r="E278" s="95"/>
      <c r="F278" s="95"/>
      <c r="G278" s="257"/>
    </row>
    <row r="279" spans="1:7" ht="15">
      <c r="A279" s="126"/>
      <c r="B279" s="256"/>
      <c r="C279" s="95"/>
      <c r="D279" s="95"/>
      <c r="E279" s="95"/>
      <c r="F279" s="95"/>
      <c r="G279" s="257"/>
    </row>
    <row r="280" spans="1:7" ht="15">
      <c r="A280" s="126"/>
      <c r="B280" s="256"/>
      <c r="C280" s="95"/>
      <c r="D280" s="95"/>
      <c r="E280" s="95"/>
      <c r="F280" s="95"/>
      <c r="G280" s="257"/>
    </row>
    <row r="281" spans="1:7" ht="15">
      <c r="A281" s="126"/>
      <c r="B281" s="256"/>
      <c r="C281" s="95"/>
      <c r="D281" s="95"/>
      <c r="E281" s="95"/>
      <c r="F281" s="95"/>
      <c r="G281" s="257"/>
    </row>
    <row r="282" spans="1:7" ht="15">
      <c r="A282" s="126"/>
      <c r="B282" s="256"/>
      <c r="C282" s="95"/>
      <c r="D282" s="95"/>
      <c r="E282" s="95"/>
      <c r="F282" s="95"/>
      <c r="G282" s="257"/>
    </row>
    <row r="283" spans="1:7" ht="15">
      <c r="A283" s="126"/>
      <c r="B283" s="256"/>
      <c r="C283" s="95"/>
      <c r="D283" s="95"/>
      <c r="E283" s="95"/>
      <c r="F283" s="95"/>
      <c r="G283" s="257"/>
    </row>
    <row r="284" spans="1:7" ht="15">
      <c r="A284" s="126"/>
      <c r="B284" s="256"/>
      <c r="C284" s="95"/>
      <c r="D284" s="95"/>
      <c r="E284" s="95"/>
      <c r="F284" s="95"/>
      <c r="G284" s="257"/>
    </row>
    <row r="285" spans="1:7" ht="15">
      <c r="A285" s="126"/>
      <c r="B285" s="256"/>
      <c r="C285" s="95"/>
      <c r="D285" s="95"/>
      <c r="E285" s="95"/>
      <c r="F285" s="95"/>
      <c r="G285" s="257"/>
    </row>
    <row r="286" spans="1:7" ht="15">
      <c r="A286" s="126"/>
      <c r="B286" s="256"/>
      <c r="C286" s="95"/>
      <c r="D286" s="95"/>
      <c r="E286" s="95"/>
      <c r="F286" s="95"/>
      <c r="G286" s="257"/>
    </row>
    <row r="287" spans="1:7" ht="15">
      <c r="A287" s="126"/>
      <c r="B287" s="256"/>
      <c r="C287" s="95"/>
      <c r="D287" s="95"/>
      <c r="E287" s="95"/>
      <c r="F287" s="95"/>
      <c r="G287" s="257"/>
    </row>
    <row r="288" spans="1:7" ht="15">
      <c r="A288" s="126"/>
      <c r="B288" s="256"/>
      <c r="C288" s="95"/>
      <c r="D288" s="95"/>
      <c r="E288" s="95"/>
      <c r="F288" s="95"/>
      <c r="G288" s="257"/>
    </row>
    <row r="289" spans="1:7" ht="15">
      <c r="A289" s="126"/>
      <c r="B289" s="256"/>
      <c r="C289" s="95"/>
      <c r="D289" s="95"/>
      <c r="E289" s="95"/>
      <c r="F289" s="95"/>
      <c r="G289" s="257"/>
    </row>
    <row r="290" spans="1:7" ht="15">
      <c r="A290" s="126"/>
      <c r="B290" s="256"/>
      <c r="C290" s="95"/>
      <c r="D290" s="95"/>
      <c r="E290" s="95"/>
      <c r="F290" s="95"/>
      <c r="G290" s="257"/>
    </row>
    <row r="291" spans="1:7" ht="15">
      <c r="A291" s="126"/>
      <c r="B291" s="256"/>
      <c r="C291" s="95"/>
      <c r="D291" s="95"/>
      <c r="E291" s="95"/>
      <c r="F291" s="95"/>
      <c r="G291" s="257"/>
    </row>
    <row r="292" spans="1:7" ht="15">
      <c r="A292" s="126"/>
      <c r="B292" s="256"/>
      <c r="C292" s="95"/>
      <c r="D292" s="95"/>
      <c r="E292" s="95"/>
      <c r="F292" s="95"/>
      <c r="G292" s="257"/>
    </row>
    <row r="293" spans="1:7" ht="15">
      <c r="A293" s="126"/>
      <c r="B293" s="256"/>
      <c r="C293" s="95"/>
      <c r="D293" s="95"/>
      <c r="E293" s="95"/>
      <c r="F293" s="95"/>
      <c r="G293" s="257"/>
    </row>
    <row r="294" spans="1:7" ht="15">
      <c r="A294" s="126"/>
      <c r="B294" s="256"/>
      <c r="C294" s="95"/>
      <c r="D294" s="95"/>
      <c r="E294" s="95"/>
      <c r="F294" s="95"/>
      <c r="G294" s="257"/>
    </row>
    <row r="295" spans="1:7" ht="15">
      <c r="A295" s="126"/>
      <c r="B295" s="256"/>
      <c r="C295" s="95"/>
      <c r="D295" s="95"/>
      <c r="E295" s="95"/>
      <c r="F295" s="95"/>
      <c r="G295" s="257"/>
    </row>
    <row r="296" spans="1:7" ht="15">
      <c r="A296" s="126"/>
      <c r="B296" s="256"/>
      <c r="C296" s="95"/>
      <c r="D296" s="95"/>
      <c r="E296" s="95"/>
      <c r="F296" s="95"/>
      <c r="G296" s="257"/>
    </row>
    <row r="297" spans="1:7" ht="15">
      <c r="A297" s="126"/>
      <c r="B297" s="256"/>
      <c r="C297" s="95"/>
      <c r="D297" s="95"/>
      <c r="E297" s="95"/>
      <c r="F297" s="95"/>
      <c r="G297" s="257"/>
    </row>
    <row r="298" spans="1:7" ht="15">
      <c r="A298" s="126"/>
      <c r="B298" s="256"/>
      <c r="C298" s="95"/>
      <c r="D298" s="95"/>
      <c r="E298" s="95"/>
      <c r="F298" s="95"/>
      <c r="G298" s="257"/>
    </row>
    <row r="299" spans="1:7" ht="15">
      <c r="A299" s="126"/>
      <c r="B299" s="256"/>
      <c r="C299" s="95"/>
      <c r="D299" s="95"/>
      <c r="E299" s="95"/>
      <c r="F299" s="95"/>
      <c r="G299" s="257"/>
    </row>
    <row r="300" spans="1:7" ht="15">
      <c r="A300" s="126"/>
      <c r="B300" s="256"/>
      <c r="C300" s="95"/>
      <c r="D300" s="95"/>
      <c r="E300" s="95"/>
      <c r="F300" s="95"/>
      <c r="G300" s="257"/>
    </row>
    <row r="301" spans="1:7" ht="15">
      <c r="A301" s="126"/>
      <c r="B301" s="256"/>
      <c r="C301" s="95"/>
      <c r="D301" s="95"/>
      <c r="E301" s="95"/>
      <c r="F301" s="95"/>
      <c r="G301" s="257"/>
    </row>
    <row r="302" spans="1:7" ht="15">
      <c r="A302" s="126"/>
      <c r="B302" s="256"/>
      <c r="C302" s="95"/>
      <c r="D302" s="95"/>
      <c r="E302" s="95"/>
      <c r="F302" s="95"/>
      <c r="G302" s="257"/>
    </row>
    <row r="303" spans="1:7" ht="15">
      <c r="A303" s="126"/>
      <c r="B303" s="256"/>
      <c r="C303" s="95"/>
      <c r="D303" s="95"/>
      <c r="E303" s="95"/>
      <c r="F303" s="95"/>
      <c r="G303" s="257"/>
    </row>
    <row r="304" spans="1:7" ht="15">
      <c r="A304" s="126"/>
      <c r="B304" s="256"/>
      <c r="C304" s="95"/>
      <c r="D304" s="95"/>
      <c r="E304" s="95"/>
      <c r="F304" s="95"/>
      <c r="G304" s="257"/>
    </row>
    <row r="305" spans="1:7" ht="15">
      <c r="A305" s="126"/>
      <c r="B305" s="256"/>
      <c r="C305" s="95"/>
      <c r="D305" s="95"/>
      <c r="E305" s="95"/>
      <c r="F305" s="95"/>
      <c r="G305" s="257"/>
    </row>
    <row r="306" spans="1:7" ht="15">
      <c r="A306" s="126"/>
      <c r="B306" s="256"/>
      <c r="C306" s="95"/>
      <c r="D306" s="95"/>
      <c r="E306" s="95"/>
      <c r="F306" s="95"/>
      <c r="G306" s="257"/>
    </row>
    <row r="307" spans="1:7" ht="15">
      <c r="A307" s="126"/>
      <c r="B307" s="256"/>
      <c r="C307" s="95"/>
      <c r="D307" s="95"/>
      <c r="E307" s="95"/>
      <c r="F307" s="95"/>
      <c r="G307" s="257"/>
    </row>
    <row r="308" spans="1:7" ht="15">
      <c r="A308" s="126"/>
      <c r="B308" s="256"/>
      <c r="C308" s="95"/>
      <c r="D308" s="95"/>
      <c r="E308" s="95"/>
      <c r="F308" s="95"/>
      <c r="G308" s="257"/>
    </row>
    <row r="309" spans="1:7" ht="15">
      <c r="A309" s="126"/>
      <c r="B309" s="256"/>
      <c r="C309" s="95"/>
      <c r="D309" s="95"/>
      <c r="E309" s="95"/>
      <c r="F309" s="95"/>
      <c r="G309" s="257"/>
    </row>
    <row r="310" spans="1:7" ht="15">
      <c r="A310" s="126"/>
      <c r="B310" s="256"/>
      <c r="C310" s="95"/>
      <c r="D310" s="95"/>
      <c r="E310" s="95"/>
      <c r="F310" s="95"/>
      <c r="G310" s="257"/>
    </row>
    <row r="311" spans="1:7" ht="15">
      <c r="A311" s="126"/>
      <c r="B311" s="256"/>
      <c r="C311" s="95"/>
      <c r="D311" s="95"/>
      <c r="E311" s="95"/>
      <c r="F311" s="95"/>
      <c r="G311" s="257"/>
    </row>
    <row r="312" spans="1:7" ht="15">
      <c r="A312" s="126"/>
      <c r="B312" s="256"/>
      <c r="C312" s="95"/>
      <c r="D312" s="95"/>
      <c r="E312" s="95"/>
      <c r="F312" s="95"/>
      <c r="G312" s="257"/>
    </row>
    <row r="313" spans="1:7" ht="15">
      <c r="A313" s="126"/>
      <c r="B313" s="256"/>
      <c r="C313" s="95"/>
      <c r="D313" s="95"/>
      <c r="E313" s="95"/>
      <c r="F313" s="95"/>
      <c r="G313" s="257"/>
    </row>
    <row r="314" spans="1:7" ht="15">
      <c r="A314" s="126"/>
      <c r="B314" s="256"/>
      <c r="C314" s="95"/>
      <c r="D314" s="95"/>
      <c r="E314" s="95"/>
      <c r="F314" s="95"/>
      <c r="G314" s="257"/>
    </row>
    <row r="315" spans="1:7" ht="15">
      <c r="A315" s="126"/>
      <c r="B315" s="256"/>
      <c r="C315" s="95"/>
      <c r="D315" s="95"/>
      <c r="E315" s="95"/>
      <c r="F315" s="95"/>
      <c r="G315" s="257"/>
    </row>
    <row r="316" spans="1:7" ht="15">
      <c r="A316" s="126"/>
      <c r="B316" s="256"/>
      <c r="C316" s="95"/>
      <c r="D316" s="95"/>
      <c r="E316" s="95"/>
      <c r="F316" s="95"/>
      <c r="G316" s="257"/>
    </row>
    <row r="317" spans="1:7" ht="15">
      <c r="A317" s="126"/>
      <c r="B317" s="256"/>
      <c r="C317" s="95"/>
      <c r="D317" s="95"/>
      <c r="E317" s="95"/>
      <c r="F317" s="95"/>
      <c r="G317" s="257"/>
    </row>
    <row r="318" spans="1:7" ht="15">
      <c r="A318" s="126"/>
      <c r="B318" s="256"/>
      <c r="C318" s="95"/>
      <c r="D318" s="95"/>
      <c r="E318" s="95"/>
      <c r="F318" s="95"/>
      <c r="G318" s="257"/>
    </row>
    <row r="319" spans="1:7" ht="15">
      <c r="A319" s="126"/>
      <c r="B319" s="256"/>
      <c r="C319" s="95"/>
      <c r="D319" s="95"/>
      <c r="E319" s="95"/>
      <c r="F319" s="95"/>
      <c r="G319" s="257"/>
    </row>
    <row r="320" spans="1:7" ht="15">
      <c r="A320" s="126"/>
      <c r="B320" s="256"/>
      <c r="C320" s="95"/>
      <c r="D320" s="95"/>
      <c r="E320" s="95"/>
      <c r="F320" s="95"/>
      <c r="G320" s="257"/>
    </row>
    <row r="321" spans="1:7" ht="15">
      <c r="A321" s="126"/>
      <c r="B321" s="256"/>
      <c r="C321" s="95"/>
      <c r="D321" s="95"/>
      <c r="E321" s="95"/>
      <c r="F321" s="95"/>
      <c r="G321" s="257"/>
    </row>
    <row r="322" spans="1:7" ht="15">
      <c r="A322" s="126"/>
      <c r="B322" s="256"/>
      <c r="C322" s="95"/>
      <c r="D322" s="95"/>
      <c r="E322" s="95"/>
      <c r="F322" s="95"/>
      <c r="G322" s="257"/>
    </row>
    <row r="323" spans="1:7" ht="15">
      <c r="A323" s="126"/>
      <c r="B323" s="256"/>
      <c r="C323" s="95"/>
      <c r="D323" s="95"/>
      <c r="E323" s="95"/>
      <c r="F323" s="95"/>
      <c r="G323" s="257"/>
    </row>
    <row r="324" spans="1:7" ht="15">
      <c r="A324" s="126"/>
      <c r="B324" s="256"/>
      <c r="C324" s="95"/>
      <c r="D324" s="95"/>
      <c r="E324" s="95"/>
      <c r="F324" s="95"/>
      <c r="G324" s="257"/>
    </row>
    <row r="325" spans="1:7" ht="15">
      <c r="A325" s="126"/>
      <c r="B325" s="256"/>
      <c r="C325" s="95"/>
      <c r="D325" s="95"/>
      <c r="E325" s="95"/>
      <c r="F325" s="95"/>
      <c r="G325" s="257"/>
    </row>
    <row r="326" spans="1:7" ht="15">
      <c r="A326" s="126"/>
      <c r="B326" s="256"/>
      <c r="C326" s="95"/>
      <c r="D326" s="95"/>
      <c r="E326" s="95"/>
      <c r="F326" s="95"/>
      <c r="G326" s="257"/>
    </row>
    <row r="327" spans="1:7" ht="15">
      <c r="A327" s="126"/>
      <c r="B327" s="256"/>
      <c r="C327" s="95"/>
      <c r="D327" s="95"/>
      <c r="E327" s="95"/>
      <c r="F327" s="95"/>
      <c r="G327" s="257"/>
    </row>
    <row r="328" spans="1:7" ht="15">
      <c r="A328" s="126"/>
      <c r="B328" s="256"/>
      <c r="C328" s="95"/>
      <c r="D328" s="95"/>
      <c r="E328" s="95"/>
      <c r="F328" s="95"/>
      <c r="G328" s="257"/>
    </row>
    <row r="329" spans="1:7" ht="15">
      <c r="A329" s="126"/>
      <c r="B329" s="256"/>
      <c r="C329" s="95"/>
      <c r="D329" s="95"/>
      <c r="E329" s="95"/>
      <c r="F329" s="95"/>
      <c r="G329" s="257"/>
    </row>
    <row r="330" spans="1:7" ht="15">
      <c r="A330" s="126"/>
      <c r="B330" s="256"/>
      <c r="C330" s="95"/>
      <c r="D330" s="95"/>
      <c r="E330" s="95"/>
      <c r="F330" s="95"/>
      <c r="G330" s="257"/>
    </row>
    <row r="331" spans="1:7" ht="15">
      <c r="A331" s="126"/>
      <c r="B331" s="256"/>
      <c r="C331" s="95"/>
      <c r="D331" s="95"/>
      <c r="E331" s="95"/>
      <c r="F331" s="95"/>
      <c r="G331" s="257"/>
    </row>
    <row r="332" spans="1:7" ht="15">
      <c r="A332" s="126"/>
      <c r="B332" s="256"/>
      <c r="C332" s="95"/>
      <c r="D332" s="95"/>
      <c r="E332" s="95"/>
      <c r="F332" s="95"/>
      <c r="G332" s="257"/>
    </row>
    <row r="333" spans="1:7" ht="15">
      <c r="A333" s="126"/>
      <c r="B333" s="256"/>
      <c r="C333" s="95"/>
      <c r="D333" s="95"/>
      <c r="E333" s="95"/>
      <c r="F333" s="95"/>
      <c r="G333" s="257"/>
    </row>
    <row r="334" spans="1:7" ht="15">
      <c r="A334" s="126"/>
      <c r="B334" s="256"/>
      <c r="C334" s="95"/>
      <c r="D334" s="95"/>
      <c r="E334" s="95"/>
      <c r="F334" s="95"/>
      <c r="G334" s="257"/>
    </row>
    <row r="335" spans="1:7" ht="15">
      <c r="A335" s="126"/>
      <c r="B335" s="256"/>
      <c r="C335" s="95"/>
      <c r="D335" s="95"/>
      <c r="E335" s="95"/>
      <c r="F335" s="95"/>
      <c r="G335" s="257"/>
    </row>
    <row r="336" spans="1:7" ht="15">
      <c r="A336" s="126"/>
      <c r="B336" s="256"/>
      <c r="C336" s="95"/>
      <c r="D336" s="95"/>
      <c r="E336" s="95"/>
      <c r="F336" s="95"/>
      <c r="G336" s="257"/>
    </row>
    <row r="337" spans="1:7" ht="15">
      <c r="A337" s="126"/>
      <c r="B337" s="256"/>
      <c r="C337" s="95"/>
      <c r="D337" s="95"/>
      <c r="E337" s="95"/>
      <c r="F337" s="95"/>
      <c r="G337" s="257"/>
    </row>
    <row r="338" spans="1:7" ht="15">
      <c r="A338" s="126"/>
      <c r="B338" s="256"/>
      <c r="C338" s="95"/>
      <c r="D338" s="95"/>
      <c r="E338" s="95"/>
      <c r="F338" s="95"/>
      <c r="G338" s="257"/>
    </row>
    <row r="339" spans="1:7" ht="15">
      <c r="A339" s="126"/>
      <c r="B339" s="256"/>
      <c r="C339" s="95"/>
      <c r="D339" s="95"/>
      <c r="E339" s="95"/>
      <c r="F339" s="95"/>
      <c r="G339" s="257"/>
    </row>
    <row r="340" spans="1:7" ht="15">
      <c r="A340" s="126"/>
      <c r="B340" s="256"/>
      <c r="C340" s="95"/>
      <c r="D340" s="95"/>
      <c r="E340" s="95"/>
      <c r="F340" s="95"/>
      <c r="G340" s="257"/>
    </row>
    <row r="341" spans="1:7" ht="15">
      <c r="A341" s="126"/>
      <c r="B341" s="256"/>
      <c r="C341" s="95"/>
      <c r="D341" s="95"/>
      <c r="E341" s="95"/>
      <c r="F341" s="95"/>
      <c r="G341" s="257"/>
    </row>
    <row r="342" spans="1:7" ht="15">
      <c r="A342" s="126"/>
      <c r="B342" s="256"/>
      <c r="C342" s="95"/>
      <c r="D342" s="95"/>
      <c r="E342" s="95"/>
      <c r="F342" s="95"/>
      <c r="G342" s="257"/>
    </row>
    <row r="343" spans="1:7" ht="15">
      <c r="A343" s="126"/>
      <c r="B343" s="256"/>
      <c r="C343" s="95"/>
      <c r="D343" s="95"/>
      <c r="E343" s="95"/>
      <c r="F343" s="95"/>
      <c r="G343" s="257"/>
    </row>
    <row r="344" spans="1:7" ht="15">
      <c r="A344" s="126"/>
      <c r="B344" s="256"/>
      <c r="C344" s="95"/>
      <c r="D344" s="95"/>
      <c r="E344" s="95"/>
      <c r="F344" s="95"/>
      <c r="G344" s="257"/>
    </row>
    <row r="345" spans="1:7" ht="15">
      <c r="A345" s="126"/>
      <c r="B345" s="256"/>
      <c r="C345" s="95"/>
      <c r="D345" s="95"/>
      <c r="E345" s="95"/>
      <c r="F345" s="95"/>
      <c r="G345" s="257"/>
    </row>
    <row r="346" spans="1:7" ht="15">
      <c r="A346" s="126"/>
      <c r="B346" s="256"/>
      <c r="C346" s="95"/>
      <c r="D346" s="95"/>
      <c r="E346" s="95"/>
      <c r="F346" s="95"/>
      <c r="G346" s="257"/>
    </row>
    <row r="347" spans="1:7" ht="15">
      <c r="A347" s="126"/>
      <c r="B347" s="256"/>
      <c r="C347" s="95"/>
      <c r="D347" s="95"/>
      <c r="E347" s="95"/>
      <c r="F347" s="95"/>
      <c r="G347" s="257"/>
    </row>
    <row r="348" spans="1:7" ht="15">
      <c r="A348" s="126"/>
      <c r="B348" s="256"/>
      <c r="C348" s="95"/>
      <c r="D348" s="95"/>
      <c r="E348" s="95"/>
      <c r="F348" s="95"/>
      <c r="G348" s="257"/>
    </row>
    <row r="349" spans="1:7" ht="15">
      <c r="A349" s="126"/>
      <c r="B349" s="256"/>
      <c r="C349" s="95"/>
      <c r="D349" s="95"/>
      <c r="E349" s="95"/>
      <c r="F349" s="95"/>
      <c r="G349" s="257"/>
    </row>
    <row r="350" spans="1:7" ht="15">
      <c r="A350" s="126"/>
      <c r="B350" s="256"/>
      <c r="C350" s="95"/>
      <c r="D350" s="95"/>
      <c r="E350" s="95"/>
      <c r="F350" s="95"/>
      <c r="G350" s="257"/>
    </row>
    <row r="351" spans="1:7" ht="15">
      <c r="A351" s="126"/>
      <c r="B351" s="256"/>
      <c r="C351" s="95"/>
      <c r="D351" s="95"/>
      <c r="E351" s="95"/>
      <c r="F351" s="95"/>
      <c r="G351" s="257"/>
    </row>
    <row r="352" spans="1:7" ht="15">
      <c r="A352" s="126"/>
      <c r="B352" s="256"/>
      <c r="C352" s="95"/>
      <c r="D352" s="95"/>
      <c r="E352" s="95"/>
      <c r="F352" s="95"/>
      <c r="G352" s="257"/>
    </row>
    <row r="353" spans="1:7" ht="15">
      <c r="A353" s="126"/>
      <c r="B353" s="256"/>
      <c r="C353" s="95"/>
      <c r="D353" s="95"/>
      <c r="E353" s="95"/>
      <c r="F353" s="95"/>
      <c r="G353" s="257"/>
    </row>
    <row r="354" spans="1:7" ht="15">
      <c r="A354" s="126"/>
      <c r="B354" s="256"/>
      <c r="C354" s="95"/>
      <c r="D354" s="95"/>
      <c r="E354" s="95"/>
      <c r="F354" s="95"/>
      <c r="G354" s="257"/>
    </row>
    <row r="355" spans="1:7" ht="15">
      <c r="A355" s="126"/>
      <c r="B355" s="256"/>
      <c r="C355" s="95"/>
      <c r="D355" s="95"/>
      <c r="E355" s="95"/>
      <c r="F355" s="95"/>
      <c r="G355" s="257"/>
    </row>
    <row r="356" spans="1:7" ht="15">
      <c r="A356" s="126"/>
      <c r="B356" s="256"/>
      <c r="C356" s="95"/>
      <c r="D356" s="95"/>
      <c r="E356" s="95"/>
      <c r="F356" s="95"/>
      <c r="G356" s="257"/>
    </row>
    <row r="357" spans="1:7" ht="15">
      <c r="A357" s="126"/>
      <c r="B357" s="256"/>
      <c r="C357" s="95"/>
      <c r="D357" s="95"/>
      <c r="E357" s="95"/>
      <c r="F357" s="95"/>
      <c r="G357" s="257"/>
    </row>
    <row r="358" spans="1:7" ht="15">
      <c r="A358" s="126"/>
      <c r="B358" s="256"/>
      <c r="C358" s="95"/>
      <c r="D358" s="95"/>
      <c r="E358" s="95"/>
      <c r="F358" s="95"/>
      <c r="G358" s="257"/>
    </row>
    <row r="359" spans="1:7" ht="15">
      <c r="A359" s="126"/>
      <c r="B359" s="256"/>
      <c r="C359" s="95"/>
      <c r="D359" s="95"/>
      <c r="E359" s="95"/>
      <c r="F359" s="95"/>
      <c r="G359" s="257"/>
    </row>
    <row r="360" spans="1:7" ht="15">
      <c r="A360" s="126"/>
      <c r="B360" s="256"/>
      <c r="C360" s="95"/>
      <c r="D360" s="95"/>
      <c r="E360" s="95"/>
      <c r="F360" s="95"/>
      <c r="G360" s="257"/>
    </row>
    <row r="361" spans="1:7" ht="15">
      <c r="A361" s="126"/>
      <c r="B361" s="256"/>
      <c r="C361" s="95"/>
      <c r="D361" s="95"/>
      <c r="E361" s="95"/>
      <c r="F361" s="95"/>
      <c r="G361" s="257"/>
    </row>
    <row r="362" spans="1:7" ht="15">
      <c r="A362" s="126"/>
      <c r="B362" s="256"/>
      <c r="C362" s="95"/>
      <c r="D362" s="95"/>
      <c r="E362" s="95"/>
      <c r="F362" s="95"/>
      <c r="G362" s="257"/>
    </row>
    <row r="363" spans="1:7" ht="15">
      <c r="A363" s="126"/>
      <c r="B363" s="256"/>
      <c r="C363" s="95"/>
      <c r="D363" s="95"/>
      <c r="E363" s="95"/>
      <c r="F363" s="95"/>
      <c r="G363" s="257"/>
    </row>
    <row r="364" spans="1:7" ht="15">
      <c r="A364" s="126"/>
      <c r="B364" s="256"/>
      <c r="C364" s="95"/>
      <c r="D364" s="95"/>
      <c r="E364" s="95"/>
      <c r="F364" s="95"/>
      <c r="G364" s="257"/>
    </row>
    <row r="365" spans="1:7" ht="15">
      <c r="A365" s="126"/>
      <c r="B365" s="256"/>
      <c r="C365" s="95"/>
      <c r="D365" s="95"/>
      <c r="E365" s="95"/>
      <c r="F365" s="95"/>
      <c r="G365" s="257"/>
    </row>
    <row r="366" spans="1:7" ht="15">
      <c r="A366" s="126"/>
      <c r="B366" s="256"/>
      <c r="C366" s="95"/>
      <c r="D366" s="95"/>
      <c r="E366" s="95"/>
      <c r="F366" s="95"/>
      <c r="G366" s="257"/>
    </row>
    <row r="367" spans="1:7" ht="15">
      <c r="A367" s="126"/>
      <c r="B367" s="256"/>
      <c r="C367" s="95"/>
      <c r="D367" s="95"/>
      <c r="E367" s="95"/>
      <c r="F367" s="95"/>
      <c r="G367" s="257"/>
    </row>
    <row r="368" spans="1:7" ht="15">
      <c r="A368" s="126"/>
      <c r="B368" s="256"/>
      <c r="C368" s="95"/>
      <c r="D368" s="95"/>
      <c r="E368" s="95"/>
      <c r="F368" s="95"/>
      <c r="G368" s="257"/>
    </row>
    <row r="369" spans="1:7" ht="15">
      <c r="A369" s="126"/>
      <c r="B369" s="256"/>
      <c r="C369" s="95"/>
      <c r="D369" s="95"/>
      <c r="E369" s="95"/>
      <c r="F369" s="95"/>
      <c r="G369" s="257"/>
    </row>
    <row r="370" spans="1:7" ht="15">
      <c r="A370" s="126"/>
      <c r="B370" s="256"/>
      <c r="C370" s="95"/>
      <c r="D370" s="95"/>
      <c r="E370" s="95"/>
      <c r="F370" s="95"/>
      <c r="G370" s="257"/>
    </row>
    <row r="371" spans="1:7" ht="15">
      <c r="A371" s="126"/>
      <c r="B371" s="256"/>
      <c r="C371" s="95"/>
      <c r="D371" s="95"/>
      <c r="E371" s="95"/>
      <c r="F371" s="95"/>
      <c r="G371" s="257"/>
    </row>
    <row r="372" spans="1:7" ht="15">
      <c r="A372" s="126"/>
      <c r="B372" s="256"/>
      <c r="C372" s="95"/>
      <c r="D372" s="95"/>
      <c r="E372" s="95"/>
      <c r="F372" s="95"/>
      <c r="G372" s="257"/>
    </row>
    <row r="373" spans="1:7" ht="15">
      <c r="A373" s="126"/>
      <c r="B373" s="256"/>
      <c r="C373" s="95"/>
      <c r="D373" s="95"/>
      <c r="E373" s="95"/>
      <c r="F373" s="95"/>
      <c r="G373" s="257"/>
    </row>
    <row r="374" spans="1:7" ht="15">
      <c r="A374" s="126"/>
      <c r="B374" s="256"/>
      <c r="C374" s="95"/>
      <c r="D374" s="95"/>
      <c r="E374" s="95"/>
      <c r="F374" s="95"/>
      <c r="G374" s="257"/>
    </row>
    <row r="375" spans="1:7" ht="15">
      <c r="A375" s="126"/>
      <c r="B375" s="256"/>
      <c r="C375" s="95"/>
      <c r="D375" s="95"/>
      <c r="E375" s="95"/>
      <c r="F375" s="95"/>
      <c r="G375" s="257"/>
    </row>
    <row r="376" spans="1:7" ht="15">
      <c r="A376" s="126"/>
      <c r="B376" s="256"/>
      <c r="C376" s="95"/>
      <c r="D376" s="95"/>
      <c r="E376" s="95"/>
      <c r="F376" s="95"/>
      <c r="G376" s="257"/>
    </row>
    <row r="377" spans="1:7" ht="15">
      <c r="A377" s="126"/>
      <c r="B377" s="256"/>
      <c r="C377" s="95"/>
      <c r="D377" s="95"/>
      <c r="E377" s="95"/>
      <c r="F377" s="95"/>
      <c r="G377" s="257"/>
    </row>
    <row r="378" spans="1:7" ht="15">
      <c r="A378" s="126"/>
      <c r="B378" s="256"/>
      <c r="C378" s="95"/>
      <c r="D378" s="95"/>
      <c r="E378" s="95"/>
      <c r="F378" s="95"/>
      <c r="G378" s="257"/>
    </row>
    <row r="379" spans="1:7" ht="15">
      <c r="A379" s="126"/>
      <c r="B379" s="256"/>
      <c r="C379" s="95"/>
      <c r="D379" s="95"/>
      <c r="E379" s="95"/>
      <c r="F379" s="95"/>
      <c r="G379" s="257"/>
    </row>
    <row r="380" spans="1:7" ht="15">
      <c r="A380" s="126"/>
      <c r="B380" s="256"/>
      <c r="C380" s="95"/>
      <c r="D380" s="95"/>
      <c r="E380" s="95"/>
      <c r="F380" s="95"/>
      <c r="G380" s="257"/>
    </row>
    <row r="381" spans="1:7" ht="15">
      <c r="A381" s="126"/>
      <c r="B381" s="256"/>
      <c r="C381" s="95"/>
      <c r="D381" s="95"/>
      <c r="E381" s="95"/>
      <c r="F381" s="95"/>
      <c r="G381" s="257"/>
    </row>
    <row r="382" spans="1:7" ht="15">
      <c r="A382" s="126"/>
      <c r="B382" s="256"/>
      <c r="C382" s="95"/>
      <c r="D382" s="95"/>
      <c r="E382" s="95"/>
      <c r="F382" s="95"/>
      <c r="G382" s="257"/>
    </row>
    <row r="383" spans="1:7" ht="15">
      <c r="A383" s="126"/>
      <c r="B383" s="256"/>
      <c r="C383" s="95"/>
      <c r="D383" s="95"/>
      <c r="E383" s="95"/>
      <c r="F383" s="95"/>
      <c r="G383" s="257"/>
    </row>
    <row r="384" spans="1:7" ht="15">
      <c r="A384" s="126"/>
      <c r="B384" s="256"/>
      <c r="C384" s="95"/>
      <c r="D384" s="95"/>
      <c r="E384" s="95"/>
      <c r="F384" s="95"/>
      <c r="G384" s="257"/>
    </row>
    <row r="385" spans="1:7" ht="15">
      <c r="A385" s="126"/>
      <c r="B385" s="256"/>
      <c r="C385" s="95"/>
      <c r="D385" s="95"/>
      <c r="E385" s="95"/>
      <c r="F385" s="95"/>
      <c r="G385" s="257"/>
    </row>
    <row r="386" spans="1:7" ht="15">
      <c r="A386" s="126"/>
      <c r="B386" s="256"/>
      <c r="C386" s="95"/>
      <c r="D386" s="95"/>
      <c r="E386" s="95"/>
      <c r="F386" s="95"/>
      <c r="G386" s="257"/>
    </row>
    <row r="387" spans="1:7" ht="15">
      <c r="A387" s="126"/>
      <c r="B387" s="256"/>
      <c r="C387" s="95"/>
      <c r="D387" s="95"/>
      <c r="E387" s="95"/>
      <c r="F387" s="95"/>
      <c r="G387" s="257"/>
    </row>
    <row r="388" spans="1:7" ht="15">
      <c r="A388" s="126"/>
      <c r="B388" s="256"/>
      <c r="C388" s="95"/>
      <c r="D388" s="95"/>
      <c r="E388" s="95"/>
      <c r="F388" s="95"/>
      <c r="G388" s="257"/>
    </row>
    <row r="389" spans="1:7" ht="15">
      <c r="A389" s="126"/>
      <c r="B389" s="256"/>
      <c r="C389" s="95"/>
      <c r="D389" s="95"/>
      <c r="E389" s="95"/>
      <c r="F389" s="95"/>
      <c r="G389" s="257"/>
    </row>
    <row r="390" spans="1:7" ht="15">
      <c r="A390" s="126"/>
      <c r="B390" s="256"/>
      <c r="C390" s="95"/>
      <c r="D390" s="95"/>
      <c r="E390" s="95"/>
      <c r="F390" s="95"/>
      <c r="G390" s="257"/>
    </row>
    <row r="391" spans="1:7" ht="15">
      <c r="A391" s="126"/>
      <c r="B391" s="256"/>
      <c r="C391" s="95"/>
      <c r="D391" s="95"/>
      <c r="E391" s="95"/>
      <c r="F391" s="95"/>
      <c r="G391" s="257"/>
    </row>
    <row r="392" spans="1:7" ht="15">
      <c r="A392" s="126"/>
      <c r="B392" s="256"/>
      <c r="C392" s="95"/>
      <c r="D392" s="95"/>
      <c r="E392" s="95"/>
      <c r="F392" s="95"/>
      <c r="G392" s="257"/>
    </row>
    <row r="393" spans="1:7" ht="15">
      <c r="A393" s="126"/>
      <c r="B393" s="256"/>
      <c r="C393" s="95"/>
      <c r="D393" s="95"/>
      <c r="E393" s="95"/>
      <c r="F393" s="95"/>
      <c r="G393" s="257"/>
    </row>
    <row r="394" spans="1:7" ht="15">
      <c r="A394" s="126"/>
      <c r="B394" s="256"/>
      <c r="C394" s="95"/>
      <c r="D394" s="95"/>
      <c r="E394" s="95"/>
      <c r="F394" s="95"/>
      <c r="G394" s="257"/>
    </row>
    <row r="395" spans="1:7" ht="15">
      <c r="A395" s="126"/>
      <c r="B395" s="256"/>
      <c r="C395" s="95"/>
      <c r="D395" s="95"/>
      <c r="E395" s="95"/>
      <c r="F395" s="95"/>
      <c r="G395" s="257"/>
    </row>
    <row r="396" spans="1:7" ht="15">
      <c r="A396" s="126"/>
      <c r="B396" s="256"/>
      <c r="C396" s="95"/>
      <c r="D396" s="95"/>
      <c r="E396" s="95"/>
      <c r="F396" s="95"/>
      <c r="G396" s="257"/>
    </row>
    <row r="397" spans="1:7" ht="15">
      <c r="A397" s="126"/>
      <c r="B397" s="256"/>
      <c r="C397" s="95"/>
      <c r="D397" s="95"/>
      <c r="E397" s="95"/>
      <c r="F397" s="95"/>
      <c r="G397" s="257"/>
    </row>
    <row r="398" spans="1:7" ht="15">
      <c r="A398" s="126"/>
      <c r="B398" s="256"/>
      <c r="C398" s="95"/>
      <c r="D398" s="95"/>
      <c r="E398" s="95"/>
      <c r="F398" s="95"/>
      <c r="G398" s="257"/>
    </row>
    <row r="399" spans="1:7" ht="15">
      <c r="A399" s="126"/>
      <c r="B399" s="256"/>
      <c r="C399" s="95"/>
      <c r="D399" s="95"/>
      <c r="E399" s="95"/>
      <c r="F399" s="95"/>
      <c r="G399" s="257"/>
    </row>
    <row r="400" spans="1:7" ht="15">
      <c r="A400" s="126"/>
      <c r="B400" s="256"/>
      <c r="C400" s="95"/>
      <c r="D400" s="95"/>
      <c r="E400" s="95"/>
      <c r="F400" s="95"/>
      <c r="G400" s="257"/>
    </row>
    <row r="401" spans="1:7" ht="15">
      <c r="A401" s="126"/>
      <c r="B401" s="256"/>
      <c r="C401" s="95"/>
      <c r="D401" s="95"/>
      <c r="E401" s="95"/>
      <c r="F401" s="95"/>
      <c r="G401" s="257"/>
    </row>
    <row r="402" spans="1:7" ht="15">
      <c r="A402" s="126"/>
      <c r="B402" s="256"/>
      <c r="C402" s="95"/>
      <c r="D402" s="95"/>
      <c r="E402" s="95"/>
      <c r="F402" s="95"/>
      <c r="G402" s="257"/>
    </row>
    <row r="403" spans="1:7" ht="15">
      <c r="A403" s="126"/>
      <c r="B403" s="256"/>
      <c r="C403" s="95"/>
      <c r="D403" s="95"/>
      <c r="E403" s="95"/>
      <c r="F403" s="95"/>
      <c r="G403" s="257"/>
    </row>
    <row r="404" spans="1:7" ht="15">
      <c r="A404" s="126"/>
      <c r="B404" s="256"/>
      <c r="C404" s="95"/>
      <c r="D404" s="95"/>
      <c r="E404" s="95"/>
      <c r="F404" s="95"/>
      <c r="G404" s="257"/>
    </row>
    <row r="405" spans="1:7" ht="15">
      <c r="A405" s="126"/>
      <c r="B405" s="256"/>
      <c r="C405" s="95"/>
      <c r="D405" s="95"/>
      <c r="E405" s="95"/>
      <c r="F405" s="95"/>
      <c r="G405" s="257"/>
    </row>
    <row r="406" spans="1:7" ht="15">
      <c r="A406" s="126"/>
      <c r="B406" s="256"/>
      <c r="C406" s="95"/>
      <c r="D406" s="95"/>
      <c r="E406" s="95"/>
      <c r="F406" s="95"/>
      <c r="G406" s="257"/>
    </row>
    <row r="407" spans="1:7" ht="15">
      <c r="A407" s="126"/>
      <c r="B407" s="256"/>
      <c r="C407" s="95"/>
      <c r="D407" s="95"/>
      <c r="E407" s="95"/>
      <c r="F407" s="95"/>
      <c r="G407" s="257"/>
    </row>
    <row r="408" spans="1:7" ht="15">
      <c r="A408" s="126"/>
      <c r="B408" s="256"/>
      <c r="C408" s="95"/>
      <c r="D408" s="95"/>
      <c r="E408" s="95"/>
      <c r="F408" s="95"/>
      <c r="G408" s="257"/>
    </row>
    <row r="409" spans="1:7" ht="15">
      <c r="A409" s="126"/>
      <c r="B409" s="256"/>
      <c r="C409" s="95"/>
      <c r="D409" s="95"/>
      <c r="E409" s="95"/>
      <c r="F409" s="95"/>
      <c r="G409" s="257"/>
    </row>
    <row r="410" spans="1:7" ht="15">
      <c r="A410" s="126"/>
      <c r="B410" s="256"/>
      <c r="C410" s="95"/>
      <c r="D410" s="95"/>
      <c r="E410" s="95"/>
      <c r="F410" s="95"/>
      <c r="G410" s="257"/>
    </row>
    <row r="411" spans="1:7" ht="15">
      <c r="A411" s="126"/>
      <c r="B411" s="256"/>
      <c r="C411" s="95"/>
      <c r="D411" s="95"/>
      <c r="E411" s="95"/>
      <c r="F411" s="95"/>
      <c r="G411" s="257"/>
    </row>
    <row r="412" spans="1:7" ht="15">
      <c r="A412" s="126"/>
      <c r="B412" s="256"/>
      <c r="C412" s="95"/>
      <c r="D412" s="95"/>
      <c r="E412" s="95"/>
      <c r="F412" s="95"/>
      <c r="G412" s="257"/>
    </row>
    <row r="413" spans="1:7" ht="15">
      <c r="A413" s="126"/>
      <c r="B413" s="256"/>
      <c r="C413" s="95"/>
      <c r="D413" s="95"/>
      <c r="E413" s="95"/>
      <c r="F413" s="95"/>
      <c r="G413" s="257"/>
    </row>
    <row r="414" spans="1:7" ht="15">
      <c r="A414" s="126"/>
      <c r="B414" s="256"/>
      <c r="C414" s="95"/>
      <c r="D414" s="95"/>
      <c r="E414" s="95"/>
      <c r="F414" s="95"/>
      <c r="G414" s="257"/>
    </row>
    <row r="415" spans="1:7" ht="15">
      <c r="A415" s="126"/>
      <c r="B415" s="256"/>
      <c r="C415" s="95"/>
      <c r="D415" s="95"/>
      <c r="E415" s="95"/>
      <c r="F415" s="95"/>
      <c r="G415" s="257"/>
    </row>
    <row r="416" spans="1:7" ht="15">
      <c r="A416" s="126"/>
      <c r="B416" s="256"/>
      <c r="C416" s="95"/>
      <c r="D416" s="95"/>
      <c r="E416" s="95"/>
      <c r="F416" s="95"/>
      <c r="G416" s="257"/>
    </row>
    <row r="417" spans="1:7" ht="15">
      <c r="A417" s="126"/>
      <c r="B417" s="256"/>
      <c r="C417" s="95"/>
      <c r="D417" s="95"/>
      <c r="E417" s="95"/>
      <c r="F417" s="95"/>
      <c r="G417" s="257"/>
    </row>
    <row r="418" spans="1:7" ht="15">
      <c r="A418" s="126"/>
      <c r="B418" s="256"/>
      <c r="C418" s="95"/>
      <c r="D418" s="95"/>
      <c r="E418" s="95"/>
      <c r="F418" s="95"/>
      <c r="G418" s="257"/>
    </row>
    <row r="419" spans="1:7" ht="15">
      <c r="A419" s="126"/>
      <c r="B419" s="256"/>
      <c r="C419" s="95"/>
      <c r="D419" s="95"/>
      <c r="E419" s="95"/>
      <c r="F419" s="95"/>
      <c r="G419" s="257"/>
    </row>
    <row r="420" spans="1:7" ht="15">
      <c r="A420" s="126"/>
      <c r="B420" s="256"/>
      <c r="C420" s="95"/>
      <c r="D420" s="95"/>
      <c r="E420" s="95"/>
      <c r="F420" s="95"/>
      <c r="G420" s="257"/>
    </row>
    <row r="421" spans="1:7" ht="15">
      <c r="A421" s="126"/>
      <c r="B421" s="256"/>
      <c r="C421" s="95"/>
      <c r="D421" s="95"/>
      <c r="E421" s="95"/>
      <c r="F421" s="95"/>
      <c r="G421" s="257"/>
    </row>
    <row r="422" spans="1:7" ht="15">
      <c r="A422" s="126"/>
      <c r="B422" s="256"/>
      <c r="C422" s="95"/>
      <c r="D422" s="95"/>
      <c r="E422" s="95"/>
      <c r="F422" s="95"/>
      <c r="G422" s="257"/>
    </row>
    <row r="423" spans="1:7" ht="15">
      <c r="A423" s="126"/>
      <c r="B423" s="256"/>
      <c r="C423" s="95"/>
      <c r="D423" s="95"/>
      <c r="E423" s="95"/>
      <c r="F423" s="95"/>
      <c r="G423" s="257"/>
    </row>
    <row r="424" spans="1:7" ht="15">
      <c r="A424" s="126"/>
      <c r="B424" s="256"/>
      <c r="C424" s="95"/>
      <c r="D424" s="95"/>
      <c r="E424" s="95"/>
      <c r="F424" s="95"/>
      <c r="G424" s="257"/>
    </row>
    <row r="425" spans="1:7" ht="15">
      <c r="A425" s="126"/>
      <c r="B425" s="256"/>
      <c r="C425" s="95"/>
      <c r="D425" s="95"/>
      <c r="E425" s="95"/>
      <c r="F425" s="95"/>
      <c r="G425" s="257"/>
    </row>
    <row r="426" spans="1:7" ht="15">
      <c r="A426" s="126"/>
      <c r="B426" s="256"/>
      <c r="C426" s="95"/>
      <c r="D426" s="95"/>
      <c r="E426" s="95"/>
      <c r="F426" s="95"/>
      <c r="G426" s="257"/>
    </row>
    <row r="427" spans="1:7" ht="15">
      <c r="A427" s="126"/>
      <c r="B427" s="256"/>
      <c r="C427" s="95"/>
      <c r="D427" s="95"/>
      <c r="E427" s="95"/>
      <c r="F427" s="95"/>
      <c r="G427" s="257"/>
    </row>
    <row r="428" spans="1:7" ht="15">
      <c r="A428" s="126"/>
      <c r="B428" s="256"/>
      <c r="C428" s="95"/>
      <c r="D428" s="95"/>
      <c r="E428" s="95"/>
      <c r="F428" s="95"/>
      <c r="G428" s="257"/>
    </row>
    <row r="429" spans="1:7" ht="15">
      <c r="A429" s="126"/>
      <c r="B429" s="256"/>
      <c r="C429" s="95"/>
      <c r="D429" s="95"/>
      <c r="E429" s="95"/>
      <c r="F429" s="95"/>
      <c r="G429" s="257"/>
    </row>
    <row r="430" spans="1:7" ht="15">
      <c r="A430" s="126"/>
      <c r="B430" s="256"/>
      <c r="C430" s="95"/>
      <c r="D430" s="95"/>
      <c r="E430" s="95"/>
      <c r="F430" s="95"/>
      <c r="G430" s="257"/>
    </row>
    <row r="431" spans="1:7" ht="15">
      <c r="A431" s="126"/>
      <c r="B431" s="256"/>
      <c r="C431" s="95"/>
      <c r="D431" s="95"/>
      <c r="E431" s="95"/>
      <c r="F431" s="95"/>
      <c r="G431" s="257"/>
    </row>
    <row r="432" spans="1:7" ht="15">
      <c r="A432" s="126"/>
      <c r="B432" s="256"/>
      <c r="C432" s="95"/>
      <c r="D432" s="95"/>
      <c r="E432" s="95"/>
      <c r="F432" s="95"/>
      <c r="G432" s="257"/>
    </row>
    <row r="433" spans="1:7" ht="15">
      <c r="A433" s="126"/>
      <c r="B433" s="256"/>
      <c r="C433" s="95"/>
      <c r="D433" s="95"/>
      <c r="E433" s="95"/>
      <c r="F433" s="95"/>
      <c r="G433" s="257"/>
    </row>
    <row r="434" spans="1:7" ht="15">
      <c r="A434" s="126"/>
      <c r="B434" s="256"/>
      <c r="C434" s="95"/>
      <c r="D434" s="95"/>
      <c r="E434" s="95"/>
      <c r="F434" s="95"/>
      <c r="G434" s="257"/>
    </row>
    <row r="435" spans="1:7" ht="15">
      <c r="A435" s="126"/>
      <c r="B435" s="256"/>
      <c r="C435" s="95"/>
      <c r="D435" s="95"/>
      <c r="E435" s="95"/>
      <c r="F435" s="95"/>
      <c r="G435" s="257"/>
    </row>
    <row r="436" spans="1:7" ht="15">
      <c r="A436" s="126"/>
      <c r="B436" s="256"/>
      <c r="C436" s="95"/>
      <c r="D436" s="95"/>
      <c r="E436" s="95"/>
      <c r="F436" s="95"/>
      <c r="G436" s="257"/>
    </row>
    <row r="437" spans="1:7" ht="15">
      <c r="A437" s="126"/>
      <c r="B437" s="256"/>
      <c r="C437" s="95"/>
      <c r="D437" s="95"/>
      <c r="E437" s="95"/>
      <c r="F437" s="95"/>
      <c r="G437" s="257"/>
    </row>
    <row r="438" spans="1:7" ht="15">
      <c r="A438" s="126"/>
      <c r="B438" s="256"/>
      <c r="C438" s="95"/>
      <c r="D438" s="95"/>
      <c r="E438" s="95"/>
      <c r="F438" s="95"/>
      <c r="G438" s="257"/>
    </row>
    <row r="439" spans="1:7" ht="15">
      <c r="A439" s="126"/>
      <c r="B439" s="256"/>
      <c r="C439" s="95"/>
      <c r="D439" s="95"/>
      <c r="E439" s="95"/>
      <c r="F439" s="95"/>
      <c r="G439" s="257"/>
    </row>
    <row r="440" spans="1:7" ht="15">
      <c r="A440" s="126"/>
      <c r="B440" s="256"/>
      <c r="C440" s="95"/>
      <c r="D440" s="95"/>
      <c r="E440" s="95"/>
      <c r="F440" s="95"/>
      <c r="G440" s="257"/>
    </row>
    <row r="441" spans="1:7" ht="15">
      <c r="A441" s="126"/>
      <c r="B441" s="256"/>
      <c r="C441" s="95"/>
      <c r="D441" s="95"/>
      <c r="E441" s="95"/>
      <c r="F441" s="95"/>
      <c r="G441" s="257"/>
    </row>
    <row r="442" spans="1:7" ht="15">
      <c r="A442" s="126"/>
      <c r="B442" s="256"/>
      <c r="C442" s="95"/>
      <c r="D442" s="95"/>
      <c r="E442" s="95"/>
      <c r="F442" s="95"/>
      <c r="G442" s="257"/>
    </row>
    <row r="443" spans="1:7" ht="15">
      <c r="A443" s="126"/>
      <c r="B443" s="256"/>
      <c r="C443" s="95"/>
      <c r="D443" s="95"/>
      <c r="E443" s="95"/>
      <c r="F443" s="95"/>
      <c r="G443" s="257"/>
    </row>
    <row r="444" spans="1:7" ht="15">
      <c r="A444" s="126"/>
      <c r="B444" s="256"/>
      <c r="C444" s="95"/>
      <c r="D444" s="95"/>
      <c r="E444" s="95"/>
      <c r="F444" s="95"/>
      <c r="G444" s="257"/>
    </row>
    <row r="445" spans="1:7" ht="15">
      <c r="A445" s="126"/>
      <c r="B445" s="256"/>
      <c r="C445" s="95"/>
      <c r="D445" s="95"/>
      <c r="E445" s="95"/>
      <c r="F445" s="95"/>
      <c r="G445" s="257"/>
    </row>
    <row r="446" spans="1:7" ht="15">
      <c r="A446" s="126"/>
      <c r="B446" s="256"/>
      <c r="C446" s="95"/>
      <c r="D446" s="95"/>
      <c r="E446" s="95"/>
      <c r="F446" s="95"/>
      <c r="G446" s="257"/>
    </row>
    <row r="447" spans="1:7" ht="15">
      <c r="A447" s="126"/>
      <c r="B447" s="256"/>
      <c r="C447" s="95"/>
      <c r="D447" s="95"/>
      <c r="E447" s="95"/>
      <c r="F447" s="95"/>
      <c r="G447" s="257"/>
    </row>
    <row r="448" spans="1:7" ht="15">
      <c r="A448" s="126"/>
      <c r="B448" s="256"/>
      <c r="C448" s="95"/>
      <c r="D448" s="95"/>
      <c r="E448" s="95"/>
      <c r="F448" s="95"/>
      <c r="G448" s="257"/>
    </row>
    <row r="449" spans="1:7" ht="15">
      <c r="A449" s="126"/>
      <c r="B449" s="256"/>
      <c r="C449" s="95"/>
      <c r="D449" s="95"/>
      <c r="E449" s="95"/>
      <c r="F449" s="95"/>
      <c r="G449" s="257"/>
    </row>
    <row r="450" spans="1:7" ht="15">
      <c r="A450" s="126"/>
      <c r="B450" s="256"/>
      <c r="C450" s="95"/>
      <c r="D450" s="95"/>
      <c r="E450" s="95"/>
      <c r="F450" s="95"/>
      <c r="G450" s="257"/>
    </row>
    <row r="451" spans="1:7" ht="15">
      <c r="A451" s="126"/>
      <c r="B451" s="256"/>
      <c r="C451" s="95"/>
      <c r="D451" s="95"/>
      <c r="E451" s="95"/>
      <c r="F451" s="95"/>
      <c r="G451" s="257"/>
    </row>
    <row r="452" spans="1:7" ht="15">
      <c r="A452" s="126"/>
      <c r="B452" s="256"/>
      <c r="C452" s="95"/>
      <c r="D452" s="95"/>
      <c r="E452" s="95"/>
      <c r="F452" s="95"/>
      <c r="G452" s="257"/>
    </row>
    <row r="453" spans="1:7" ht="15">
      <c r="A453" s="126"/>
      <c r="B453" s="256"/>
      <c r="C453" s="95"/>
      <c r="D453" s="95"/>
      <c r="E453" s="95"/>
      <c r="F453" s="95"/>
      <c r="G453" s="257"/>
    </row>
    <row r="454" spans="1:7" ht="15">
      <c r="A454" s="126"/>
      <c r="B454" s="256"/>
      <c r="C454" s="95"/>
      <c r="D454" s="95"/>
      <c r="E454" s="95"/>
      <c r="F454" s="95"/>
      <c r="G454" s="257"/>
    </row>
    <row r="455" spans="1:7" ht="15">
      <c r="A455" s="126"/>
      <c r="B455" s="256"/>
      <c r="C455" s="95"/>
      <c r="D455" s="95"/>
      <c r="E455" s="95"/>
      <c r="F455" s="95"/>
      <c r="G455" s="257"/>
    </row>
    <row r="456" spans="1:7" ht="15">
      <c r="A456" s="126"/>
      <c r="B456" s="256"/>
      <c r="C456" s="95"/>
      <c r="D456" s="95"/>
      <c r="E456" s="95"/>
      <c r="F456" s="95"/>
      <c r="G456" s="257"/>
    </row>
    <row r="457" spans="1:7" ht="15">
      <c r="A457" s="126"/>
      <c r="B457" s="256"/>
      <c r="C457" s="95"/>
      <c r="D457" s="95"/>
      <c r="E457" s="95"/>
      <c r="F457" s="95"/>
      <c r="G457" s="257"/>
    </row>
    <row r="458" spans="1:7" ht="15">
      <c r="A458" s="126"/>
      <c r="B458" s="256"/>
      <c r="C458" s="95"/>
      <c r="D458" s="95"/>
      <c r="E458" s="95"/>
      <c r="F458" s="95"/>
      <c r="G458" s="257"/>
    </row>
    <row r="459" spans="1:7" ht="15">
      <c r="A459" s="126"/>
      <c r="B459" s="256"/>
      <c r="C459" s="95"/>
      <c r="D459" s="95"/>
      <c r="E459" s="95"/>
      <c r="F459" s="95"/>
      <c r="G459" s="257"/>
    </row>
    <row r="460" spans="1:7" ht="15">
      <c r="A460" s="126"/>
      <c r="B460" s="256"/>
      <c r="C460" s="95"/>
      <c r="D460" s="95"/>
      <c r="E460" s="95"/>
      <c r="F460" s="95"/>
      <c r="G460" s="257"/>
    </row>
    <row r="461" spans="1:7" ht="15">
      <c r="A461" s="126"/>
      <c r="B461" s="256"/>
      <c r="C461" s="95"/>
      <c r="D461" s="95"/>
      <c r="E461" s="95"/>
      <c r="F461" s="95"/>
      <c r="G461" s="257"/>
    </row>
    <row r="462" spans="1:7" ht="15">
      <c r="A462" s="126"/>
      <c r="B462" s="256"/>
      <c r="C462" s="95"/>
      <c r="D462" s="95"/>
      <c r="E462" s="95"/>
      <c r="F462" s="95"/>
      <c r="G462" s="257"/>
    </row>
    <row r="463" spans="1:7" ht="15">
      <c r="A463" s="126"/>
      <c r="B463" s="256"/>
      <c r="C463" s="95"/>
      <c r="D463" s="95"/>
      <c r="E463" s="95"/>
      <c r="F463" s="95"/>
      <c r="G463" s="257"/>
    </row>
    <row r="464" spans="1:7" ht="15">
      <c r="A464" s="126"/>
      <c r="B464" s="256"/>
      <c r="C464" s="95"/>
      <c r="D464" s="95"/>
      <c r="E464" s="95"/>
      <c r="F464" s="95"/>
      <c r="G464" s="257"/>
    </row>
    <row r="465" spans="1:7" ht="15">
      <c r="A465" s="126"/>
      <c r="B465" s="256"/>
      <c r="C465" s="95"/>
      <c r="D465" s="95"/>
      <c r="E465" s="95"/>
      <c r="F465" s="95"/>
      <c r="G465" s="257"/>
    </row>
    <row r="466" spans="1:7" ht="15">
      <c r="A466" s="126"/>
      <c r="B466" s="256"/>
      <c r="C466" s="95"/>
      <c r="D466" s="95"/>
      <c r="E466" s="95"/>
      <c r="F466" s="95"/>
      <c r="G466" s="257"/>
    </row>
    <row r="467" spans="1:7" ht="15">
      <c r="A467" s="126"/>
      <c r="B467" s="256"/>
      <c r="C467" s="95"/>
      <c r="D467" s="95"/>
      <c r="E467" s="95"/>
      <c r="F467" s="95"/>
      <c r="G467" s="257"/>
    </row>
    <row r="468" spans="1:7" ht="15">
      <c r="A468" s="126"/>
      <c r="B468" s="256"/>
      <c r="C468" s="95"/>
      <c r="D468" s="95"/>
      <c r="E468" s="95"/>
      <c r="F468" s="95"/>
      <c r="G468" s="257"/>
    </row>
    <row r="469" spans="1:7" ht="15">
      <c r="A469" s="126"/>
      <c r="B469" s="256"/>
      <c r="C469" s="95"/>
      <c r="D469" s="95"/>
      <c r="E469" s="95"/>
      <c r="F469" s="95"/>
      <c r="G469" s="257"/>
    </row>
    <row r="470" spans="1:7" ht="15">
      <c r="A470" s="126"/>
      <c r="B470" s="256"/>
      <c r="C470" s="95"/>
      <c r="D470" s="95"/>
      <c r="E470" s="95"/>
      <c r="F470" s="95"/>
      <c r="G470" s="257"/>
    </row>
    <row r="471" spans="1:7" ht="15">
      <c r="A471" s="126"/>
      <c r="B471" s="256"/>
      <c r="C471" s="95"/>
      <c r="D471" s="95"/>
      <c r="E471" s="95"/>
      <c r="F471" s="95"/>
      <c r="G471" s="257"/>
    </row>
    <row r="472" spans="1:7" ht="15">
      <c r="A472" s="126"/>
      <c r="B472" s="256"/>
      <c r="C472" s="95"/>
      <c r="D472" s="95"/>
      <c r="E472" s="95"/>
      <c r="F472" s="95"/>
      <c r="G472" s="257"/>
    </row>
    <row r="473" spans="1:7" ht="15">
      <c r="A473" s="126"/>
      <c r="B473" s="256"/>
      <c r="C473" s="95"/>
      <c r="D473" s="95"/>
      <c r="E473" s="95"/>
      <c r="F473" s="95"/>
      <c r="G473" s="257"/>
    </row>
    <row r="474" spans="1:7" ht="15">
      <c r="A474" s="126"/>
      <c r="B474" s="256"/>
      <c r="C474" s="95"/>
      <c r="D474" s="95"/>
      <c r="E474" s="95"/>
      <c r="F474" s="95"/>
      <c r="G474" s="257"/>
    </row>
    <row r="475" spans="1:7" ht="15">
      <c r="A475" s="126"/>
      <c r="B475" s="256"/>
      <c r="C475" s="95"/>
      <c r="D475" s="95"/>
      <c r="E475" s="95"/>
      <c r="F475" s="95"/>
      <c r="G475" s="257"/>
    </row>
    <row r="476" spans="1:7" ht="15">
      <c r="A476" s="126"/>
      <c r="B476" s="256"/>
      <c r="C476" s="95"/>
      <c r="D476" s="95"/>
      <c r="E476" s="95"/>
      <c r="F476" s="95"/>
      <c r="G476" s="257"/>
    </row>
    <row r="477" spans="1:7" ht="15">
      <c r="A477" s="126"/>
      <c r="B477" s="256"/>
      <c r="C477" s="95"/>
      <c r="D477" s="95"/>
      <c r="E477" s="95"/>
      <c r="F477" s="95"/>
      <c r="G477" s="257"/>
    </row>
    <row r="478" spans="1:7" ht="15">
      <c r="A478" s="126"/>
      <c r="B478" s="256"/>
      <c r="C478" s="95"/>
      <c r="D478" s="95"/>
      <c r="E478" s="95"/>
      <c r="F478" s="95"/>
      <c r="G478" s="257"/>
    </row>
    <row r="479" spans="1:7" ht="15">
      <c r="A479" s="126"/>
      <c r="B479" s="256"/>
      <c r="C479" s="95"/>
      <c r="D479" s="95"/>
      <c r="E479" s="95"/>
      <c r="F479" s="95"/>
      <c r="G479" s="257"/>
    </row>
    <row r="480" spans="1:7" ht="15">
      <c r="A480" s="126"/>
      <c r="B480" s="256"/>
      <c r="C480" s="95"/>
      <c r="D480" s="95"/>
      <c r="E480" s="95"/>
      <c r="F480" s="95"/>
      <c r="G480" s="257"/>
    </row>
    <row r="481" spans="1:7" ht="15">
      <c r="A481" s="126"/>
      <c r="B481" s="256"/>
      <c r="C481" s="95"/>
      <c r="D481" s="95"/>
      <c r="E481" s="95"/>
      <c r="F481" s="95"/>
      <c r="G481" s="257"/>
    </row>
    <row r="482" spans="1:7" ht="15">
      <c r="A482" s="126"/>
      <c r="B482" s="256"/>
      <c r="C482" s="95"/>
      <c r="D482" s="95"/>
      <c r="E482" s="95"/>
      <c r="F482" s="95"/>
      <c r="G482" s="257"/>
    </row>
    <row r="483" spans="1:7" ht="15">
      <c r="A483" s="126"/>
      <c r="B483" s="256"/>
      <c r="C483" s="95"/>
      <c r="D483" s="95"/>
      <c r="E483" s="95"/>
      <c r="F483" s="95"/>
      <c r="G483" s="257"/>
    </row>
    <row r="484" spans="1:7" ht="15">
      <c r="A484" s="126"/>
      <c r="B484" s="256"/>
      <c r="C484" s="95"/>
      <c r="D484" s="95"/>
      <c r="E484" s="95"/>
      <c r="F484" s="95"/>
      <c r="G484" s="257"/>
    </row>
    <row r="485" spans="1:7" ht="15">
      <c r="A485" s="126"/>
      <c r="B485" s="256"/>
      <c r="C485" s="95"/>
      <c r="D485" s="95"/>
      <c r="E485" s="95"/>
      <c r="F485" s="95"/>
      <c r="G485" s="257"/>
    </row>
    <row r="486" spans="1:7" ht="15">
      <c r="A486" s="126"/>
      <c r="B486" s="256"/>
      <c r="C486" s="95"/>
      <c r="D486" s="95"/>
      <c r="E486" s="95"/>
      <c r="F486" s="95"/>
      <c r="G486" s="257"/>
    </row>
    <row r="487" spans="1:7" ht="15">
      <c r="A487" s="126"/>
      <c r="B487" s="256"/>
      <c r="C487" s="95"/>
      <c r="D487" s="95"/>
      <c r="E487" s="95"/>
      <c r="F487" s="95"/>
      <c r="G487" s="257"/>
    </row>
    <row r="488" spans="1:7" ht="15">
      <c r="A488" s="126"/>
      <c r="B488" s="256"/>
      <c r="C488" s="95"/>
      <c r="D488" s="95"/>
      <c r="E488" s="95"/>
      <c r="F488" s="95"/>
      <c r="G488" s="257"/>
    </row>
    <row r="489" spans="1:7" ht="15">
      <c r="A489" s="126"/>
      <c r="B489" s="256"/>
      <c r="C489" s="95"/>
      <c r="D489" s="95"/>
      <c r="E489" s="95"/>
      <c r="F489" s="95"/>
      <c r="G489" s="257"/>
    </row>
    <row r="490" spans="1:7" ht="15">
      <c r="A490" s="126"/>
      <c r="B490" s="256"/>
      <c r="C490" s="95"/>
      <c r="D490" s="95"/>
      <c r="E490" s="95"/>
      <c r="F490" s="95"/>
      <c r="G490" s="257"/>
    </row>
    <row r="491" spans="1:7" ht="15">
      <c r="A491" s="126"/>
      <c r="B491" s="256"/>
      <c r="C491" s="95"/>
      <c r="D491" s="95"/>
      <c r="E491" s="95"/>
      <c r="F491" s="95"/>
      <c r="G491" s="257"/>
    </row>
    <row r="492" spans="1:7" ht="15">
      <c r="A492" s="126"/>
      <c r="B492" s="256"/>
      <c r="C492" s="95"/>
      <c r="D492" s="95"/>
      <c r="E492" s="95"/>
      <c r="F492" s="95"/>
      <c r="G492" s="257"/>
    </row>
    <row r="493" spans="1:7" ht="15">
      <c r="A493" s="126"/>
      <c r="B493" s="256"/>
      <c r="C493" s="95"/>
      <c r="D493" s="95"/>
      <c r="E493" s="95"/>
      <c r="F493" s="95"/>
      <c r="G493" s="257"/>
    </row>
    <row r="494" spans="1:7" ht="15">
      <c r="A494" s="126"/>
      <c r="B494" s="256"/>
      <c r="C494" s="95"/>
      <c r="D494" s="95"/>
      <c r="E494" s="95"/>
      <c r="F494" s="95"/>
      <c r="G494" s="257"/>
    </row>
    <row r="495" spans="1:7" ht="15">
      <c r="A495" s="126"/>
      <c r="B495" s="256"/>
      <c r="C495" s="95"/>
      <c r="D495" s="95"/>
      <c r="E495" s="95"/>
      <c r="F495" s="95"/>
      <c r="G495" s="257"/>
    </row>
    <row r="496" spans="1:7" ht="15">
      <c r="A496" s="126"/>
      <c r="B496" s="256"/>
      <c r="C496" s="95"/>
      <c r="D496" s="95"/>
      <c r="E496" s="95"/>
      <c r="F496" s="95"/>
      <c r="G496" s="257"/>
    </row>
    <row r="497" spans="1:7" ht="15">
      <c r="A497" s="126"/>
      <c r="B497" s="256"/>
      <c r="C497" s="95"/>
      <c r="D497" s="95"/>
      <c r="E497" s="95"/>
      <c r="F497" s="95"/>
      <c r="G497" s="257"/>
    </row>
    <row r="498" spans="1:7" ht="15">
      <c r="A498" s="126"/>
      <c r="B498" s="256"/>
      <c r="C498" s="95"/>
      <c r="D498" s="95"/>
      <c r="E498" s="95"/>
      <c r="F498" s="95"/>
      <c r="G498" s="257"/>
    </row>
    <row r="499" spans="1:7" ht="15">
      <c r="A499" s="126"/>
      <c r="B499" s="256"/>
      <c r="C499" s="95"/>
      <c r="D499" s="95"/>
      <c r="E499" s="95"/>
      <c r="F499" s="95"/>
      <c r="G499" s="257"/>
    </row>
    <row r="500" spans="1:7" ht="15">
      <c r="A500" s="126"/>
      <c r="B500" s="256"/>
      <c r="C500" s="95"/>
      <c r="D500" s="95"/>
      <c r="E500" s="95"/>
      <c r="F500" s="95"/>
      <c r="G500" s="257"/>
    </row>
    <row r="501" spans="1:7" ht="15">
      <c r="A501" s="126"/>
      <c r="B501" s="256"/>
      <c r="C501" s="95"/>
      <c r="D501" s="95"/>
      <c r="E501" s="95"/>
      <c r="F501" s="95"/>
      <c r="G501" s="257"/>
    </row>
    <row r="502" spans="1:7" ht="15">
      <c r="A502" s="126"/>
      <c r="B502" s="256"/>
      <c r="C502" s="95"/>
      <c r="D502" s="95"/>
      <c r="E502" s="95"/>
      <c r="F502" s="95"/>
      <c r="G502" s="257"/>
    </row>
    <row r="503" spans="1:7" ht="15">
      <c r="A503" s="126"/>
      <c r="B503" s="256"/>
      <c r="C503" s="95"/>
      <c r="D503" s="95"/>
      <c r="E503" s="95"/>
      <c r="F503" s="95"/>
      <c r="G503" s="257"/>
    </row>
    <row r="504" spans="1:7" ht="15">
      <c r="A504" s="126"/>
      <c r="B504" s="256"/>
      <c r="C504" s="95"/>
      <c r="D504" s="95"/>
      <c r="E504" s="95"/>
      <c r="F504" s="95"/>
      <c r="G504" s="257"/>
    </row>
    <row r="505" spans="1:7" ht="15">
      <c r="A505" s="126"/>
      <c r="B505" s="256"/>
      <c r="C505" s="95"/>
      <c r="D505" s="95"/>
      <c r="E505" s="95"/>
      <c r="F505" s="95"/>
      <c r="G505" s="257"/>
    </row>
    <row r="506" spans="1:7" ht="15">
      <c r="A506" s="126"/>
      <c r="B506" s="256"/>
      <c r="C506" s="95"/>
      <c r="D506" s="95"/>
      <c r="E506" s="95"/>
      <c r="F506" s="95"/>
      <c r="G506" s="257"/>
    </row>
    <row r="507" spans="1:7" ht="15">
      <c r="A507" s="126"/>
      <c r="B507" s="256"/>
      <c r="C507" s="95"/>
      <c r="D507" s="95"/>
      <c r="E507" s="95"/>
      <c r="F507" s="95"/>
      <c r="G507" s="257"/>
    </row>
    <row r="508" spans="1:7" ht="15">
      <c r="A508" s="126"/>
      <c r="B508" s="256"/>
      <c r="C508" s="95"/>
      <c r="D508" s="95"/>
      <c r="E508" s="95"/>
      <c r="F508" s="95"/>
      <c r="G508" s="257"/>
    </row>
    <row r="509" spans="1:7" ht="15">
      <c r="A509" s="126"/>
      <c r="B509" s="256"/>
      <c r="C509" s="95"/>
      <c r="D509" s="95"/>
      <c r="E509" s="95"/>
      <c r="F509" s="95"/>
      <c r="G509" s="257"/>
    </row>
    <row r="510" spans="1:7" ht="15">
      <c r="A510" s="126"/>
      <c r="B510" s="256"/>
      <c r="C510" s="95"/>
      <c r="D510" s="95"/>
      <c r="E510" s="95"/>
      <c r="F510" s="95"/>
      <c r="G510" s="257"/>
    </row>
    <row r="511" spans="1:7" ht="15">
      <c r="A511" s="126"/>
      <c r="B511" s="256"/>
      <c r="C511" s="95"/>
      <c r="D511" s="95"/>
      <c r="E511" s="95"/>
      <c r="F511" s="95"/>
      <c r="G511" s="257"/>
    </row>
    <row r="512" spans="1:7" ht="15">
      <c r="A512" s="126"/>
      <c r="B512" s="256"/>
      <c r="C512" s="95"/>
      <c r="D512" s="95"/>
      <c r="E512" s="95"/>
      <c r="F512" s="95"/>
      <c r="G512" s="257"/>
    </row>
    <row r="513" spans="1:7" ht="15">
      <c r="A513" s="126"/>
      <c r="B513" s="256"/>
      <c r="C513" s="95"/>
      <c r="D513" s="95"/>
      <c r="E513" s="95"/>
      <c r="F513" s="95"/>
      <c r="G513" s="257"/>
    </row>
    <row r="514" spans="1:7" ht="15">
      <c r="A514" s="126"/>
      <c r="B514" s="256"/>
      <c r="C514" s="95"/>
      <c r="D514" s="95"/>
      <c r="E514" s="95"/>
      <c r="F514" s="95"/>
      <c r="G514" s="257"/>
    </row>
    <row r="515" spans="1:7" ht="15">
      <c r="A515" s="126"/>
      <c r="B515" s="256"/>
      <c r="C515" s="95"/>
      <c r="D515" s="95"/>
      <c r="E515" s="95"/>
      <c r="F515" s="95"/>
      <c r="G515" s="257"/>
    </row>
    <row r="516" spans="1:7" ht="15">
      <c r="A516" s="126"/>
      <c r="B516" s="256"/>
      <c r="C516" s="95"/>
      <c r="D516" s="95"/>
      <c r="E516" s="95"/>
      <c r="F516" s="95"/>
      <c r="G516" s="257"/>
    </row>
    <row r="517" spans="1:7" ht="15">
      <c r="A517" s="126"/>
      <c r="B517" s="256"/>
      <c r="C517" s="95"/>
      <c r="D517" s="95"/>
      <c r="E517" s="95"/>
      <c r="F517" s="95"/>
      <c r="G517" s="257"/>
    </row>
    <row r="518" spans="1:7" ht="15">
      <c r="A518" s="126"/>
      <c r="B518" s="256"/>
      <c r="C518" s="95"/>
      <c r="D518" s="95"/>
      <c r="E518" s="95"/>
      <c r="F518" s="95"/>
      <c r="G518" s="257"/>
    </row>
    <row r="519" spans="1:7" ht="15">
      <c r="A519" s="126"/>
      <c r="B519" s="256"/>
      <c r="C519" s="95"/>
      <c r="D519" s="95"/>
      <c r="E519" s="95"/>
      <c r="F519" s="95"/>
      <c r="G519" s="257"/>
    </row>
    <row r="520" spans="1:7" ht="15">
      <c r="A520" s="126"/>
      <c r="B520" s="256"/>
      <c r="C520" s="95"/>
      <c r="D520" s="95"/>
      <c r="E520" s="95"/>
      <c r="F520" s="95"/>
      <c r="G520" s="257"/>
    </row>
    <row r="521" spans="1:7" ht="15">
      <c r="A521" s="126"/>
      <c r="B521" s="256"/>
      <c r="C521" s="95"/>
      <c r="D521" s="95"/>
      <c r="E521" s="95"/>
      <c r="F521" s="95"/>
      <c r="G521" s="257"/>
    </row>
    <row r="522" spans="1:7" ht="15">
      <c r="A522" s="126"/>
      <c r="B522" s="256"/>
      <c r="C522" s="95"/>
      <c r="D522" s="95"/>
      <c r="E522" s="95"/>
      <c r="F522" s="95"/>
      <c r="G522" s="257"/>
    </row>
    <row r="523" spans="1:7" ht="15">
      <c r="A523" s="126"/>
      <c r="B523" s="256"/>
      <c r="C523" s="95"/>
      <c r="D523" s="95"/>
      <c r="E523" s="95"/>
      <c r="F523" s="95"/>
      <c r="G523" s="257"/>
    </row>
    <row r="524" spans="1:7" ht="15">
      <c r="A524" s="126"/>
      <c r="B524" s="256"/>
      <c r="C524" s="95"/>
      <c r="D524" s="95"/>
      <c r="E524" s="95"/>
      <c r="F524" s="95"/>
      <c r="G524" s="257"/>
    </row>
    <row r="525" spans="1:7" ht="15">
      <c r="A525" s="126"/>
      <c r="B525" s="256"/>
      <c r="C525" s="95"/>
      <c r="D525" s="95"/>
      <c r="E525" s="95"/>
      <c r="F525" s="95"/>
      <c r="G525" s="257"/>
    </row>
    <row r="526" spans="1:7" ht="15">
      <c r="A526" s="126"/>
      <c r="B526" s="256"/>
      <c r="C526" s="95"/>
      <c r="D526" s="95"/>
      <c r="E526" s="95"/>
      <c r="F526" s="95"/>
      <c r="G526" s="257"/>
    </row>
    <row r="527" spans="1:7" ht="15">
      <c r="A527" s="126"/>
      <c r="B527" s="256"/>
      <c r="C527" s="95"/>
      <c r="D527" s="95"/>
      <c r="E527" s="95"/>
      <c r="F527" s="95"/>
      <c r="G527" s="257"/>
    </row>
    <row r="528" spans="1:7" ht="15">
      <c r="A528" s="126"/>
      <c r="B528" s="256"/>
      <c r="C528" s="95"/>
      <c r="D528" s="95"/>
      <c r="E528" s="95"/>
      <c r="F528" s="95"/>
      <c r="G528" s="257"/>
    </row>
    <row r="529" spans="1:7" ht="15">
      <c r="A529" s="126"/>
      <c r="B529" s="256"/>
      <c r="C529" s="95"/>
      <c r="D529" s="95"/>
      <c r="E529" s="95"/>
      <c r="F529" s="95"/>
      <c r="G529" s="257"/>
    </row>
    <row r="530" spans="1:7" ht="15">
      <c r="A530" s="126"/>
      <c r="B530" s="256"/>
      <c r="C530" s="95"/>
      <c r="D530" s="95"/>
      <c r="E530" s="95"/>
      <c r="F530" s="95"/>
      <c r="G530" s="257"/>
    </row>
    <row r="531" spans="1:7" ht="15">
      <c r="A531" s="126"/>
      <c r="B531" s="256"/>
      <c r="C531" s="95"/>
      <c r="D531" s="95"/>
      <c r="E531" s="95"/>
      <c r="F531" s="95"/>
      <c r="G531" s="257"/>
    </row>
    <row r="532" spans="1:7" ht="15">
      <c r="A532" s="126"/>
      <c r="B532" s="256"/>
      <c r="C532" s="95"/>
      <c r="D532" s="95"/>
      <c r="E532" s="95"/>
      <c r="F532" s="95"/>
      <c r="G532" s="257"/>
    </row>
    <row r="533" spans="1:7" ht="15">
      <c r="A533" s="126"/>
      <c r="B533" s="256"/>
      <c r="C533" s="95"/>
      <c r="D533" s="95"/>
      <c r="E533" s="95"/>
      <c r="F533" s="95"/>
      <c r="G533" s="257"/>
    </row>
    <row r="534" spans="1:7" ht="15">
      <c r="A534" s="126"/>
      <c r="B534" s="256"/>
      <c r="C534" s="95"/>
      <c r="D534" s="95"/>
      <c r="E534" s="95"/>
      <c r="F534" s="95"/>
      <c r="G534" s="257"/>
    </row>
    <row r="535" spans="1:7" ht="15">
      <c r="A535" s="126"/>
      <c r="B535" s="256"/>
      <c r="C535" s="95"/>
      <c r="D535" s="95"/>
      <c r="E535" s="95"/>
      <c r="F535" s="95"/>
      <c r="G535" s="257"/>
    </row>
    <row r="536" spans="1:7" ht="15">
      <c r="A536" s="126"/>
      <c r="B536" s="256"/>
      <c r="C536" s="95"/>
      <c r="D536" s="95"/>
      <c r="E536" s="95"/>
      <c r="F536" s="95"/>
      <c r="G536" s="257"/>
    </row>
    <row r="537" spans="1:7" ht="15">
      <c r="A537" s="126"/>
      <c r="B537" s="256"/>
      <c r="C537" s="95"/>
      <c r="D537" s="95"/>
      <c r="E537" s="95"/>
      <c r="F537" s="95"/>
      <c r="G537" s="257"/>
    </row>
    <row r="538" spans="1:7" ht="15">
      <c r="A538" s="126"/>
      <c r="B538" s="256"/>
      <c r="C538" s="95"/>
      <c r="D538" s="95"/>
      <c r="E538" s="95"/>
      <c r="F538" s="95"/>
      <c r="G538" s="257"/>
    </row>
    <row r="539" spans="1:7" ht="15">
      <c r="A539" s="126"/>
      <c r="B539" s="256"/>
      <c r="C539" s="95"/>
      <c r="D539" s="95"/>
      <c r="E539" s="95"/>
      <c r="F539" s="95"/>
      <c r="G539" s="257"/>
    </row>
    <row r="540" spans="1:7" ht="15">
      <c r="A540" s="126"/>
      <c r="B540" s="256"/>
      <c r="C540" s="95"/>
      <c r="D540" s="95"/>
      <c r="E540" s="95"/>
      <c r="F540" s="95"/>
      <c r="G540" s="257"/>
    </row>
    <row r="541" spans="1:7" ht="15">
      <c r="A541" s="126"/>
      <c r="B541" s="256"/>
      <c r="C541" s="95"/>
      <c r="D541" s="95"/>
      <c r="E541" s="95"/>
      <c r="F541" s="95"/>
      <c r="G541" s="257"/>
    </row>
    <row r="542" spans="1:7" ht="15">
      <c r="A542" s="126"/>
      <c r="B542" s="256"/>
      <c r="C542" s="95"/>
      <c r="D542" s="95"/>
      <c r="E542" s="95"/>
      <c r="F542" s="95"/>
      <c r="G542" s="257"/>
    </row>
    <row r="543" spans="1:7" ht="15">
      <c r="A543" s="126"/>
      <c r="B543" s="256"/>
      <c r="C543" s="95"/>
      <c r="D543" s="95"/>
      <c r="E543" s="95"/>
      <c r="F543" s="95"/>
      <c r="G543" s="257"/>
    </row>
    <row r="544" spans="1:7" ht="15">
      <c r="A544" s="126"/>
      <c r="B544" s="256"/>
      <c r="C544" s="95"/>
      <c r="D544" s="95"/>
      <c r="E544" s="95"/>
      <c r="F544" s="95"/>
      <c r="G544" s="257"/>
    </row>
    <row r="545" spans="1:7" ht="15">
      <c r="A545" s="126"/>
      <c r="B545" s="256"/>
      <c r="C545" s="95"/>
      <c r="D545" s="95"/>
      <c r="E545" s="95"/>
      <c r="F545" s="95"/>
      <c r="G545" s="257"/>
    </row>
    <row r="546" spans="1:7" ht="15">
      <c r="A546" s="126"/>
      <c r="B546" s="256"/>
      <c r="C546" s="95"/>
      <c r="D546" s="95"/>
      <c r="E546" s="95"/>
      <c r="F546" s="95"/>
      <c r="G546" s="257"/>
    </row>
    <row r="547" spans="1:7" ht="15">
      <c r="A547" s="126"/>
      <c r="B547" s="256"/>
      <c r="C547" s="95"/>
      <c r="D547" s="95"/>
      <c r="E547" s="95"/>
      <c r="F547" s="95"/>
      <c r="G547" s="257"/>
    </row>
    <row r="548" spans="1:7" ht="15">
      <c r="A548" s="126"/>
      <c r="B548" s="256"/>
      <c r="C548" s="95"/>
      <c r="D548" s="95"/>
      <c r="E548" s="95"/>
      <c r="F548" s="95"/>
      <c r="G548" s="257"/>
    </row>
    <row r="549" spans="1:7" ht="15">
      <c r="A549" s="126"/>
      <c r="B549" s="256"/>
      <c r="C549" s="95"/>
      <c r="D549" s="95"/>
      <c r="E549" s="95"/>
      <c r="F549" s="95"/>
      <c r="G549" s="257"/>
    </row>
    <row r="550" spans="1:7" ht="15">
      <c r="A550" s="126"/>
      <c r="B550" s="256"/>
      <c r="C550" s="95"/>
      <c r="D550" s="95"/>
      <c r="E550" s="95"/>
      <c r="F550" s="95"/>
      <c r="G550" s="257"/>
    </row>
    <row r="551" spans="1:7" ht="15">
      <c r="A551" s="126"/>
      <c r="B551" s="256"/>
      <c r="C551" s="95"/>
      <c r="D551" s="95"/>
      <c r="E551" s="95"/>
      <c r="F551" s="95"/>
      <c r="G551" s="257"/>
    </row>
    <row r="552" spans="1:7" ht="15">
      <c r="A552" s="126"/>
      <c r="B552" s="256"/>
      <c r="C552" s="95"/>
      <c r="D552" s="95"/>
      <c r="E552" s="95"/>
      <c r="F552" s="95"/>
      <c r="G552" s="257"/>
    </row>
    <row r="553" spans="1:7" ht="15">
      <c r="A553" s="126"/>
      <c r="B553" s="256"/>
      <c r="C553" s="95"/>
      <c r="D553" s="95"/>
      <c r="E553" s="95"/>
      <c r="F553" s="95"/>
      <c r="G553" s="257"/>
    </row>
    <row r="554" spans="1:7" ht="15">
      <c r="A554" s="126"/>
      <c r="B554" s="256"/>
      <c r="C554" s="95"/>
      <c r="D554" s="95"/>
      <c r="E554" s="95"/>
      <c r="F554" s="95"/>
      <c r="G554" s="257"/>
    </row>
    <row r="555" spans="1:7" ht="15">
      <c r="A555" s="126"/>
      <c r="B555" s="256"/>
      <c r="C555" s="95"/>
      <c r="D555" s="95"/>
      <c r="E555" s="95"/>
      <c r="F555" s="95"/>
      <c r="G555" s="257"/>
    </row>
    <row r="556" spans="1:7" ht="15">
      <c r="A556" s="126"/>
      <c r="B556" s="256"/>
      <c r="C556" s="95"/>
      <c r="D556" s="95"/>
      <c r="E556" s="95"/>
      <c r="F556" s="95"/>
      <c r="G556" s="257"/>
    </row>
    <row r="557" spans="1:7" ht="15">
      <c r="A557" s="126"/>
      <c r="B557" s="256"/>
      <c r="C557" s="95"/>
      <c r="D557" s="95"/>
      <c r="E557" s="95"/>
      <c r="F557" s="95"/>
      <c r="G557" s="257"/>
    </row>
    <row r="558" spans="1:7" ht="15">
      <c r="A558" s="126"/>
      <c r="B558" s="256"/>
      <c r="C558" s="95"/>
      <c r="D558" s="95"/>
      <c r="E558" s="95"/>
      <c r="F558" s="95"/>
      <c r="G558" s="257"/>
    </row>
    <row r="559" spans="1:7" ht="15">
      <c r="A559" s="126"/>
      <c r="B559" s="256"/>
      <c r="C559" s="95"/>
      <c r="D559" s="95"/>
      <c r="E559" s="95"/>
      <c r="F559" s="95"/>
      <c r="G559" s="257"/>
    </row>
    <row r="560" spans="1:7" ht="15">
      <c r="A560" s="126"/>
      <c r="B560" s="256"/>
      <c r="C560" s="95"/>
      <c r="D560" s="95"/>
      <c r="E560" s="95"/>
      <c r="F560" s="95"/>
      <c r="G560" s="257"/>
    </row>
    <row r="561" spans="1:7" ht="15">
      <c r="A561" s="126"/>
      <c r="B561" s="256"/>
      <c r="C561" s="95"/>
      <c r="D561" s="95"/>
      <c r="E561" s="95"/>
      <c r="F561" s="95"/>
      <c r="G561" s="257"/>
    </row>
    <row r="562" spans="1:7" ht="15">
      <c r="A562" s="126"/>
      <c r="B562" s="256"/>
      <c r="C562" s="95"/>
      <c r="D562" s="95"/>
      <c r="E562" s="95"/>
      <c r="F562" s="95"/>
      <c r="G562" s="257"/>
    </row>
    <row r="563" spans="1:7" ht="15">
      <c r="A563" s="126"/>
      <c r="B563" s="256"/>
      <c r="C563" s="95"/>
      <c r="D563" s="95"/>
      <c r="E563" s="95"/>
      <c r="F563" s="95"/>
      <c r="G563" s="257"/>
    </row>
    <row r="564" spans="1:7" ht="15">
      <c r="A564" s="126"/>
      <c r="B564" s="256"/>
      <c r="C564" s="95"/>
      <c r="D564" s="95"/>
      <c r="E564" s="95"/>
      <c r="F564" s="95"/>
      <c r="G564" s="257"/>
    </row>
    <row r="565" spans="1:7" ht="15">
      <c r="A565" s="126"/>
      <c r="B565" s="256"/>
      <c r="C565" s="95"/>
      <c r="D565" s="95"/>
      <c r="E565" s="95"/>
      <c r="F565" s="95"/>
      <c r="G565" s="257"/>
    </row>
    <row r="566" spans="1:7" ht="15">
      <c r="A566" s="126"/>
      <c r="B566" s="256"/>
      <c r="C566" s="95"/>
      <c r="D566" s="95"/>
      <c r="E566" s="95"/>
      <c r="F566" s="95"/>
      <c r="G566" s="257"/>
    </row>
    <row r="567" spans="1:7" ht="15">
      <c r="A567" s="126"/>
      <c r="B567" s="256"/>
      <c r="C567" s="95"/>
      <c r="D567" s="95"/>
      <c r="E567" s="95"/>
      <c r="F567" s="95"/>
      <c r="G567" s="257"/>
    </row>
    <row r="568" spans="1:7" ht="15">
      <c r="A568" s="126"/>
      <c r="B568" s="256"/>
      <c r="C568" s="95"/>
      <c r="D568" s="95"/>
      <c r="E568" s="95"/>
      <c r="F568" s="95"/>
      <c r="G568" s="257"/>
    </row>
    <row r="569" spans="1:7" ht="15">
      <c r="A569" s="126"/>
      <c r="B569" s="256"/>
      <c r="C569" s="95"/>
      <c r="D569" s="95"/>
      <c r="E569" s="95"/>
      <c r="F569" s="95"/>
      <c r="G569" s="257"/>
    </row>
    <row r="570" spans="1:7" ht="15">
      <c r="A570" s="126"/>
      <c r="B570" s="256"/>
      <c r="C570" s="95"/>
      <c r="D570" s="95"/>
      <c r="E570" s="95"/>
      <c r="F570" s="95"/>
      <c r="G570" s="257"/>
    </row>
    <row r="571" spans="1:7" ht="15">
      <c r="A571" s="126"/>
      <c r="B571" s="256"/>
      <c r="C571" s="95"/>
      <c r="D571" s="95"/>
      <c r="E571" s="95"/>
      <c r="F571" s="95"/>
      <c r="G571" s="257"/>
    </row>
    <row r="572" spans="1:7" ht="15">
      <c r="A572" s="126"/>
      <c r="B572" s="256"/>
      <c r="C572" s="95"/>
      <c r="D572" s="95"/>
      <c r="E572" s="95"/>
      <c r="F572" s="95"/>
      <c r="G572" s="257"/>
    </row>
    <row r="573" spans="1:7" ht="15">
      <c r="A573" s="126"/>
      <c r="B573" s="256"/>
      <c r="C573" s="95"/>
      <c r="D573" s="95"/>
      <c r="E573" s="95"/>
      <c r="F573" s="95"/>
      <c r="G573" s="257"/>
    </row>
    <row r="574" spans="1:7" ht="15">
      <c r="A574" s="126"/>
      <c r="B574" s="256"/>
      <c r="C574" s="95"/>
      <c r="D574" s="95"/>
      <c r="E574" s="95"/>
      <c r="F574" s="95"/>
      <c r="G574" s="257"/>
    </row>
    <row r="575" spans="1:7" ht="15">
      <c r="A575" s="126"/>
      <c r="B575" s="256"/>
      <c r="C575" s="95"/>
      <c r="D575" s="95"/>
      <c r="E575" s="95"/>
      <c r="F575" s="95"/>
      <c r="G575" s="257"/>
    </row>
    <row r="576" spans="1:7" ht="15">
      <c r="A576" s="126"/>
      <c r="B576" s="256"/>
      <c r="C576" s="95"/>
      <c r="D576" s="95"/>
      <c r="E576" s="95"/>
      <c r="F576" s="95"/>
      <c r="G576" s="257"/>
    </row>
    <row r="577" spans="1:7" ht="15">
      <c r="A577" s="126"/>
      <c r="B577" s="256"/>
      <c r="C577" s="95"/>
      <c r="D577" s="95"/>
      <c r="E577" s="95"/>
      <c r="F577" s="95"/>
      <c r="G577" s="257"/>
    </row>
    <row r="578" spans="1:7" ht="15">
      <c r="A578" s="126"/>
      <c r="B578" s="256"/>
      <c r="C578" s="95"/>
      <c r="D578" s="95"/>
      <c r="E578" s="95"/>
      <c r="F578" s="95"/>
      <c r="G578" s="257"/>
    </row>
    <row r="579" spans="1:7" ht="15">
      <c r="A579" s="126"/>
      <c r="B579" s="256"/>
      <c r="C579" s="95"/>
      <c r="D579" s="95"/>
      <c r="E579" s="95"/>
      <c r="F579" s="95"/>
      <c r="G579" s="257"/>
    </row>
    <row r="580" spans="1:7" ht="15">
      <c r="A580" s="126"/>
      <c r="B580" s="256"/>
      <c r="C580" s="95"/>
      <c r="D580" s="95"/>
      <c r="E580" s="95"/>
      <c r="F580" s="95"/>
      <c r="G580" s="257"/>
    </row>
    <row r="581" spans="1:7" ht="15">
      <c r="A581" s="126"/>
      <c r="B581" s="256"/>
      <c r="C581" s="95"/>
      <c r="D581" s="95"/>
      <c r="E581" s="95"/>
      <c r="F581" s="95"/>
      <c r="G581" s="257"/>
    </row>
    <row r="582" spans="1:7" ht="15">
      <c r="A582" s="126"/>
      <c r="B582" s="256"/>
      <c r="C582" s="95"/>
      <c r="D582" s="95"/>
      <c r="E582" s="95"/>
      <c r="F582" s="95"/>
      <c r="G582" s="257"/>
    </row>
    <row r="583" spans="1:7" ht="15">
      <c r="A583" s="126"/>
      <c r="B583" s="256"/>
      <c r="C583" s="95"/>
      <c r="D583" s="95"/>
      <c r="E583" s="95"/>
      <c r="F583" s="95"/>
      <c r="G583" s="257"/>
    </row>
    <row r="584" spans="1:7" ht="15">
      <c r="A584" s="126"/>
      <c r="B584" s="256"/>
      <c r="C584" s="95"/>
      <c r="D584" s="95"/>
      <c r="E584" s="95"/>
      <c r="F584" s="95"/>
      <c r="G584" s="257"/>
    </row>
    <row r="585" spans="1:7" ht="15">
      <c r="A585" s="126"/>
      <c r="B585" s="256"/>
      <c r="C585" s="95"/>
      <c r="D585" s="95"/>
      <c r="E585" s="95"/>
      <c r="F585" s="95"/>
      <c r="G585" s="257"/>
    </row>
    <row r="586" spans="1:7" ht="15">
      <c r="A586" s="126"/>
      <c r="B586" s="256"/>
      <c r="C586" s="95"/>
      <c r="D586" s="95"/>
      <c r="E586" s="95"/>
      <c r="F586" s="95"/>
      <c r="G586" s="257"/>
    </row>
    <row r="587" spans="1:7" ht="15">
      <c r="A587" s="126"/>
      <c r="B587" s="256"/>
      <c r="C587" s="95"/>
      <c r="D587" s="95"/>
      <c r="E587" s="95"/>
      <c r="F587" s="95"/>
      <c r="G587" s="257"/>
    </row>
    <row r="588" spans="1:7" ht="15">
      <c r="A588" s="126"/>
      <c r="B588" s="256"/>
      <c r="C588" s="95"/>
      <c r="D588" s="95"/>
      <c r="E588" s="95"/>
      <c r="F588" s="95"/>
      <c r="G588" s="257"/>
    </row>
    <row r="589" spans="1:7" ht="15">
      <c r="A589" s="126"/>
      <c r="B589" s="256"/>
      <c r="C589" s="95"/>
      <c r="D589" s="95"/>
      <c r="E589" s="95"/>
      <c r="F589" s="95"/>
      <c r="G589" s="257"/>
    </row>
    <row r="590" spans="1:7" ht="15">
      <c r="A590" s="126"/>
      <c r="B590" s="256"/>
      <c r="C590" s="95"/>
      <c r="D590" s="95"/>
      <c r="E590" s="95"/>
      <c r="F590" s="95"/>
      <c r="G590" s="257"/>
    </row>
    <row r="591" spans="1:7" ht="15">
      <c r="A591" s="126"/>
      <c r="B591" s="256"/>
      <c r="C591" s="95"/>
      <c r="D591" s="95"/>
      <c r="E591" s="95"/>
      <c r="F591" s="95"/>
      <c r="G591" s="257"/>
    </row>
    <row r="592" spans="1:7" ht="15">
      <c r="A592" s="126"/>
      <c r="B592" s="256"/>
      <c r="C592" s="95"/>
      <c r="D592" s="95"/>
      <c r="E592" s="95"/>
      <c r="F592" s="95"/>
      <c r="G592" s="257"/>
    </row>
    <row r="593" spans="1:7" ht="15">
      <c r="A593" s="126"/>
      <c r="B593" s="256"/>
      <c r="C593" s="95"/>
      <c r="D593" s="95"/>
      <c r="E593" s="95"/>
      <c r="F593" s="95"/>
      <c r="G593" s="257"/>
    </row>
    <row r="594" spans="1:7" ht="15">
      <c r="A594" s="126"/>
      <c r="B594" s="256"/>
      <c r="C594" s="95"/>
      <c r="D594" s="95"/>
      <c r="E594" s="95"/>
      <c r="F594" s="95"/>
      <c r="G594" s="257"/>
    </row>
    <row r="595" spans="1:7" ht="15">
      <c r="A595" s="126"/>
      <c r="B595" s="256"/>
      <c r="C595" s="95"/>
      <c r="D595" s="95"/>
      <c r="E595" s="95"/>
      <c r="F595" s="95"/>
      <c r="G595" s="257"/>
    </row>
    <row r="596" spans="1:7" ht="15">
      <c r="A596" s="126"/>
      <c r="B596" s="256"/>
      <c r="C596" s="95"/>
      <c r="D596" s="95"/>
      <c r="E596" s="95"/>
      <c r="F596" s="95"/>
      <c r="G596" s="257"/>
    </row>
    <row r="597" spans="1:7" ht="15">
      <c r="A597" s="126"/>
      <c r="B597" s="256"/>
      <c r="C597" s="95"/>
      <c r="D597" s="95"/>
      <c r="E597" s="95"/>
      <c r="F597" s="95"/>
      <c r="G597" s="257"/>
    </row>
    <row r="598" spans="1:7" ht="15">
      <c r="A598" s="126"/>
      <c r="B598" s="256"/>
      <c r="C598" s="95"/>
      <c r="D598" s="95"/>
      <c r="E598" s="95"/>
      <c r="F598" s="95"/>
      <c r="G598" s="257"/>
    </row>
    <row r="599" spans="1:7" ht="15">
      <c r="A599" s="126"/>
      <c r="B599" s="256"/>
      <c r="C599" s="95"/>
      <c r="D599" s="95"/>
      <c r="E599" s="95"/>
      <c r="F599" s="95"/>
      <c r="G599" s="257"/>
    </row>
    <row r="600" spans="1:7" ht="15">
      <c r="A600" s="126"/>
      <c r="B600" s="256"/>
      <c r="C600" s="95"/>
      <c r="D600" s="95"/>
      <c r="E600" s="95"/>
      <c r="F600" s="95"/>
      <c r="G600" s="257"/>
    </row>
    <row r="601" spans="1:7" ht="15">
      <c r="A601" s="126"/>
      <c r="B601" s="256"/>
      <c r="C601" s="95"/>
      <c r="D601" s="95"/>
      <c r="E601" s="95"/>
      <c r="F601" s="95"/>
      <c r="G601" s="257"/>
    </row>
    <row r="602" spans="1:7" ht="15">
      <c r="A602" s="126"/>
      <c r="B602" s="256"/>
      <c r="C602" s="95"/>
      <c r="D602" s="95"/>
      <c r="E602" s="95"/>
      <c r="F602" s="95"/>
      <c r="G602" s="257"/>
    </row>
    <row r="603" spans="1:7" ht="15">
      <c r="A603" s="126"/>
      <c r="B603" s="256"/>
      <c r="C603" s="95"/>
      <c r="D603" s="95"/>
      <c r="E603" s="95"/>
      <c r="F603" s="95"/>
      <c r="G603" s="257"/>
    </row>
    <row r="604" spans="1:7" ht="15">
      <c r="A604" s="126"/>
      <c r="B604" s="256"/>
      <c r="C604" s="95"/>
      <c r="D604" s="95"/>
      <c r="E604" s="95"/>
      <c r="F604" s="95"/>
      <c r="G604" s="257"/>
    </row>
    <row r="605" spans="1:7" ht="15">
      <c r="A605" s="126"/>
      <c r="B605" s="256"/>
      <c r="C605" s="95"/>
      <c r="D605" s="95"/>
      <c r="E605" s="95"/>
      <c r="F605" s="95"/>
      <c r="G605" s="257"/>
    </row>
    <row r="606" spans="1:7" ht="15">
      <c r="A606" s="126"/>
      <c r="B606" s="256"/>
      <c r="C606" s="95"/>
      <c r="D606" s="95"/>
      <c r="E606" s="95"/>
      <c r="F606" s="95"/>
      <c r="G606" s="257"/>
    </row>
    <row r="607" spans="1:7" ht="15">
      <c r="A607" s="126"/>
      <c r="B607" s="256"/>
      <c r="C607" s="95"/>
      <c r="D607" s="95"/>
      <c r="E607" s="95"/>
      <c r="F607" s="95"/>
      <c r="G607" s="257"/>
    </row>
    <row r="608" spans="1:7" ht="15">
      <c r="A608" s="126"/>
      <c r="B608" s="256"/>
      <c r="C608" s="95"/>
      <c r="D608" s="95"/>
      <c r="E608" s="95"/>
      <c r="F608" s="95"/>
      <c r="G608" s="257"/>
    </row>
    <row r="609" spans="1:7" ht="15">
      <c r="A609" s="126"/>
      <c r="B609" s="256"/>
      <c r="C609" s="95"/>
      <c r="D609" s="95"/>
      <c r="E609" s="95"/>
      <c r="F609" s="95"/>
      <c r="G609" s="257"/>
    </row>
    <row r="610" spans="1:7" ht="15">
      <c r="A610" s="126"/>
      <c r="B610" s="256"/>
      <c r="C610" s="95"/>
      <c r="D610" s="95"/>
      <c r="E610" s="95"/>
      <c r="F610" s="95"/>
      <c r="G610" s="257"/>
    </row>
    <row r="611" spans="1:7" ht="15">
      <c r="A611" s="126"/>
      <c r="B611" s="256"/>
      <c r="C611" s="95"/>
      <c r="D611" s="95"/>
      <c r="E611" s="95"/>
      <c r="F611" s="95"/>
      <c r="G611" s="257"/>
    </row>
    <row r="612" spans="1:7" ht="15">
      <c r="A612" s="126"/>
      <c r="B612" s="256"/>
      <c r="C612" s="95"/>
      <c r="D612" s="95"/>
      <c r="E612" s="95"/>
      <c r="F612" s="95"/>
      <c r="G612" s="257"/>
    </row>
    <row r="613" spans="1:7" ht="15">
      <c r="A613" s="126"/>
      <c r="B613" s="256"/>
      <c r="C613" s="95"/>
      <c r="D613" s="95"/>
      <c r="E613" s="95"/>
      <c r="F613" s="95"/>
      <c r="G613" s="257"/>
    </row>
    <row r="614" spans="1:7" ht="15">
      <c r="A614" s="126"/>
      <c r="B614" s="256"/>
      <c r="C614" s="95"/>
      <c r="D614" s="95"/>
      <c r="E614" s="95"/>
      <c r="F614" s="95"/>
      <c r="G614" s="257"/>
    </row>
    <row r="615" spans="1:7" ht="15">
      <c r="A615" s="126"/>
      <c r="B615" s="256"/>
      <c r="C615" s="95"/>
      <c r="D615" s="95"/>
      <c r="E615" s="95"/>
      <c r="F615" s="95"/>
      <c r="G615" s="257"/>
    </row>
    <row r="616" spans="1:7" ht="15">
      <c r="A616" s="126"/>
      <c r="B616" s="256"/>
      <c r="C616" s="95"/>
      <c r="D616" s="95"/>
      <c r="E616" s="95"/>
      <c r="F616" s="95"/>
      <c r="G616" s="257"/>
    </row>
    <row r="617" spans="1:7" ht="15">
      <c r="A617" s="126"/>
      <c r="B617" s="256"/>
      <c r="C617" s="95"/>
      <c r="D617" s="95"/>
      <c r="E617" s="95"/>
      <c r="F617" s="95"/>
      <c r="G617" s="257"/>
    </row>
    <row r="618" spans="1:7" ht="15">
      <c r="A618" s="126"/>
      <c r="B618" s="256"/>
      <c r="C618" s="95"/>
      <c r="D618" s="95"/>
      <c r="E618" s="95"/>
      <c r="F618" s="95"/>
      <c r="G618" s="257"/>
    </row>
    <row r="619" spans="1:7" ht="15">
      <c r="A619" s="126"/>
      <c r="B619" s="256"/>
      <c r="C619" s="95"/>
      <c r="D619" s="95"/>
      <c r="E619" s="95"/>
      <c r="F619" s="95"/>
      <c r="G619" s="257"/>
    </row>
    <row r="620" spans="1:7" ht="15">
      <c r="A620" s="126"/>
      <c r="B620" s="256"/>
      <c r="C620" s="95"/>
      <c r="D620" s="95"/>
      <c r="E620" s="95"/>
      <c r="F620" s="95"/>
      <c r="G620" s="257"/>
    </row>
    <row r="621" spans="1:7" ht="15">
      <c r="A621" s="126"/>
      <c r="B621" s="256"/>
      <c r="C621" s="95"/>
      <c r="D621" s="95"/>
      <c r="E621" s="95"/>
      <c r="F621" s="95"/>
      <c r="G621" s="257"/>
    </row>
    <row r="622" spans="1:7" ht="15">
      <c r="A622" s="126"/>
      <c r="B622" s="256"/>
      <c r="C622" s="95"/>
      <c r="D622" s="95"/>
      <c r="E622" s="95"/>
      <c r="F622" s="95"/>
      <c r="G622" s="257"/>
    </row>
    <row r="623" spans="1:7" ht="15">
      <c r="A623" s="126"/>
      <c r="B623" s="256"/>
      <c r="C623" s="95"/>
      <c r="D623" s="95"/>
      <c r="E623" s="95"/>
      <c r="F623" s="95"/>
      <c r="G623" s="257"/>
    </row>
    <row r="624" spans="1:7" ht="15">
      <c r="A624" s="126"/>
      <c r="B624" s="256"/>
      <c r="C624" s="95"/>
      <c r="D624" s="95"/>
      <c r="E624" s="95"/>
      <c r="F624" s="95"/>
      <c r="G624" s="257"/>
    </row>
    <row r="625" spans="1:7" ht="15">
      <c r="A625" s="126"/>
      <c r="B625" s="256"/>
      <c r="C625" s="95"/>
      <c r="D625" s="95"/>
      <c r="E625" s="95"/>
      <c r="F625" s="95"/>
      <c r="G625" s="257"/>
    </row>
    <row r="626" spans="1:7" ht="15">
      <c r="A626" s="126"/>
      <c r="B626" s="256"/>
      <c r="C626" s="95"/>
      <c r="D626" s="95"/>
      <c r="E626" s="95"/>
      <c r="F626" s="95"/>
      <c r="G626" s="257"/>
    </row>
    <row r="627" spans="1:7" ht="15">
      <c r="A627" s="126"/>
      <c r="B627" s="256"/>
      <c r="C627" s="95"/>
      <c r="D627" s="95"/>
      <c r="E627" s="95"/>
      <c r="F627" s="95"/>
      <c r="G627" s="257"/>
    </row>
    <row r="628" spans="1:7" ht="15">
      <c r="A628" s="126"/>
      <c r="B628" s="256"/>
      <c r="C628" s="95"/>
      <c r="D628" s="95"/>
      <c r="E628" s="95"/>
      <c r="F628" s="95"/>
      <c r="G628" s="257"/>
    </row>
    <row r="629" spans="1:7" ht="15">
      <c r="A629" s="126"/>
      <c r="B629" s="256"/>
      <c r="C629" s="95"/>
      <c r="D629" s="95"/>
      <c r="E629" s="95"/>
      <c r="F629" s="95"/>
      <c r="G629" s="257"/>
    </row>
    <row r="630" spans="1:7" ht="15">
      <c r="A630" s="126"/>
      <c r="B630" s="256"/>
      <c r="C630" s="95"/>
      <c r="D630" s="95"/>
      <c r="E630" s="95"/>
      <c r="F630" s="95"/>
      <c r="G630" s="257"/>
    </row>
    <row r="631" spans="1:7" ht="15">
      <c r="A631" s="126"/>
      <c r="B631" s="256"/>
      <c r="C631" s="95"/>
      <c r="D631" s="95"/>
      <c r="E631" s="95"/>
      <c r="F631" s="95"/>
      <c r="G631" s="257"/>
    </row>
    <row r="632" spans="1:7" ht="15">
      <c r="A632" s="126"/>
      <c r="B632" s="256"/>
      <c r="C632" s="95"/>
      <c r="D632" s="95"/>
      <c r="E632" s="95"/>
      <c r="F632" s="95"/>
      <c r="G632" s="257"/>
    </row>
    <row r="633" spans="1:7" ht="15">
      <c r="A633" s="126"/>
      <c r="B633" s="256"/>
      <c r="C633" s="95"/>
      <c r="D633" s="95"/>
      <c r="E633" s="95"/>
      <c r="F633" s="95"/>
      <c r="G633" s="257"/>
    </row>
    <row r="634" spans="1:7" ht="15">
      <c r="A634" s="126"/>
      <c r="B634" s="256"/>
      <c r="C634" s="95"/>
      <c r="D634" s="95"/>
      <c r="E634" s="95"/>
      <c r="F634" s="95"/>
      <c r="G634" s="257"/>
    </row>
    <row r="635" spans="1:7" ht="15">
      <c r="A635" s="126"/>
      <c r="B635" s="256"/>
      <c r="C635" s="95"/>
      <c r="D635" s="95"/>
      <c r="E635" s="95"/>
      <c r="F635" s="95"/>
      <c r="G635" s="257"/>
    </row>
    <row r="636" spans="1:7" ht="15">
      <c r="A636" s="126"/>
      <c r="B636" s="256"/>
      <c r="C636" s="95"/>
      <c r="D636" s="95"/>
      <c r="E636" s="95"/>
      <c r="F636" s="95"/>
      <c r="G636" s="257"/>
    </row>
    <row r="637" spans="1:7" ht="15">
      <c r="A637" s="126"/>
      <c r="B637" s="256"/>
      <c r="C637" s="95"/>
      <c r="D637" s="95"/>
      <c r="E637" s="95"/>
      <c r="F637" s="95"/>
      <c r="G637" s="257"/>
    </row>
    <row r="638" spans="1:7" ht="15">
      <c r="A638" s="126"/>
      <c r="B638" s="256"/>
      <c r="C638" s="95"/>
      <c r="D638" s="95"/>
      <c r="E638" s="95"/>
      <c r="F638" s="95"/>
      <c r="G638" s="257"/>
    </row>
    <row r="639" spans="1:7" ht="15">
      <c r="A639" s="126"/>
      <c r="B639" s="256"/>
      <c r="C639" s="95"/>
      <c r="D639" s="95"/>
      <c r="E639" s="95"/>
      <c r="F639" s="95"/>
      <c r="G639" s="257"/>
    </row>
    <row r="640" spans="1:7" ht="15">
      <c r="A640" s="126"/>
      <c r="B640" s="256"/>
      <c r="C640" s="95"/>
      <c r="D640" s="95"/>
      <c r="E640" s="95"/>
      <c r="F640" s="95"/>
      <c r="G640" s="257"/>
    </row>
    <row r="641" spans="1:7" ht="15">
      <c r="A641" s="126"/>
      <c r="B641" s="256"/>
      <c r="C641" s="95"/>
      <c r="D641" s="95"/>
      <c r="E641" s="95"/>
      <c r="F641" s="95"/>
      <c r="G641" s="257"/>
    </row>
    <row r="642" spans="1:7" ht="15">
      <c r="A642" s="126"/>
      <c r="B642" s="256"/>
      <c r="C642" s="95"/>
      <c r="D642" s="95"/>
      <c r="E642" s="95"/>
      <c r="F642" s="95"/>
      <c r="G642" s="257"/>
    </row>
    <row r="643" spans="1:7" ht="15">
      <c r="A643" s="126"/>
      <c r="B643" s="256"/>
      <c r="C643" s="95"/>
      <c r="D643" s="95"/>
      <c r="E643" s="95"/>
      <c r="F643" s="95"/>
      <c r="G643" s="257"/>
    </row>
    <row r="644" spans="1:7" ht="15">
      <c r="A644" s="126"/>
      <c r="B644" s="256"/>
      <c r="C644" s="95"/>
      <c r="D644" s="95"/>
      <c r="E644" s="95"/>
      <c r="F644" s="95"/>
      <c r="G644" s="257"/>
    </row>
    <row r="645" spans="1:7" ht="15">
      <c r="A645" s="126"/>
      <c r="B645" s="256"/>
      <c r="C645" s="95"/>
      <c r="D645" s="95"/>
      <c r="E645" s="95"/>
      <c r="F645" s="95"/>
      <c r="G645" s="257"/>
    </row>
    <row r="646" spans="1:7" ht="15">
      <c r="A646" s="126"/>
      <c r="B646" s="256"/>
      <c r="C646" s="95"/>
      <c r="D646" s="95"/>
      <c r="E646" s="95"/>
      <c r="F646" s="95"/>
      <c r="G646" s="257"/>
    </row>
    <row r="647" spans="1:7" ht="15">
      <c r="A647" s="126"/>
      <c r="B647" s="256"/>
      <c r="C647" s="95"/>
      <c r="D647" s="95"/>
      <c r="E647" s="95"/>
      <c r="F647" s="95"/>
      <c r="G647" s="257"/>
    </row>
    <row r="648" spans="1:7" ht="15">
      <c r="A648" s="126"/>
      <c r="B648" s="256"/>
      <c r="C648" s="95"/>
      <c r="D648" s="95"/>
      <c r="E648" s="95"/>
      <c r="F648" s="95"/>
      <c r="G648" s="257"/>
    </row>
    <row r="649" spans="1:7" ht="15">
      <c r="A649" s="126"/>
      <c r="B649" s="256"/>
      <c r="C649" s="95"/>
      <c r="D649" s="95"/>
      <c r="E649" s="95"/>
      <c r="F649" s="95"/>
      <c r="G649" s="257"/>
    </row>
    <row r="650" spans="1:7" ht="15">
      <c r="A650" s="126"/>
      <c r="B650" s="256"/>
      <c r="C650" s="95"/>
      <c r="D650" s="95"/>
      <c r="E650" s="95"/>
      <c r="F650" s="95"/>
      <c r="G650" s="257"/>
    </row>
    <row r="651" spans="1:7" ht="15">
      <c r="A651" s="126"/>
      <c r="B651" s="256"/>
      <c r="C651" s="95"/>
      <c r="D651" s="95"/>
      <c r="E651" s="95"/>
      <c r="F651" s="95"/>
      <c r="G651" s="257"/>
    </row>
    <row r="652" spans="1:7" ht="15">
      <c r="A652" s="126"/>
      <c r="B652" s="256"/>
      <c r="C652" s="95"/>
      <c r="D652" s="95"/>
      <c r="E652" s="95"/>
      <c r="F652" s="95"/>
      <c r="G652" s="257"/>
    </row>
    <row r="653" spans="1:7" ht="15">
      <c r="A653" s="126"/>
      <c r="B653" s="256"/>
      <c r="C653" s="95"/>
      <c r="D653" s="95"/>
      <c r="E653" s="95"/>
      <c r="F653" s="95"/>
      <c r="G653" s="257"/>
    </row>
    <row r="654" spans="1:7" ht="15">
      <c r="A654" s="126"/>
      <c r="B654" s="256"/>
      <c r="C654" s="95"/>
      <c r="D654" s="95"/>
      <c r="E654" s="95"/>
      <c r="F654" s="95"/>
      <c r="G654" s="257"/>
    </row>
    <row r="655" spans="1:7" ht="15">
      <c r="A655" s="126"/>
      <c r="B655" s="256"/>
      <c r="C655" s="95"/>
      <c r="D655" s="95"/>
      <c r="E655" s="95"/>
      <c r="F655" s="95"/>
      <c r="G655" s="257"/>
    </row>
    <row r="656" spans="1:7" ht="15">
      <c r="A656" s="126"/>
      <c r="B656" s="256"/>
      <c r="C656" s="95"/>
      <c r="D656" s="95"/>
      <c r="E656" s="95"/>
      <c r="F656" s="95"/>
      <c r="G656" s="257"/>
    </row>
    <row r="657" spans="1:7" ht="15">
      <c r="A657" s="126"/>
      <c r="B657" s="256"/>
      <c r="C657" s="95"/>
      <c r="D657" s="95"/>
      <c r="E657" s="95"/>
      <c r="F657" s="95"/>
      <c r="G657" s="257"/>
    </row>
    <row r="658" spans="1:7" ht="15">
      <c r="A658" s="126"/>
      <c r="B658" s="256"/>
      <c r="C658" s="95"/>
      <c r="D658" s="95"/>
      <c r="E658" s="95"/>
      <c r="F658" s="95"/>
      <c r="G658" s="257"/>
    </row>
    <row r="659" spans="1:7" ht="15">
      <c r="A659" s="126"/>
      <c r="B659" s="256"/>
      <c r="C659" s="95"/>
      <c r="D659" s="95"/>
      <c r="E659" s="95"/>
      <c r="F659" s="95"/>
      <c r="G659" s="257"/>
    </row>
    <row r="660" spans="1:7" ht="15">
      <c r="A660" s="126"/>
      <c r="B660" s="256"/>
      <c r="C660" s="95"/>
      <c r="D660" s="95"/>
      <c r="E660" s="95"/>
      <c r="F660" s="95"/>
      <c r="G660" s="257"/>
    </row>
    <row r="661" spans="1:7" ht="15">
      <c r="A661" s="126"/>
      <c r="B661" s="256"/>
      <c r="C661" s="95"/>
      <c r="D661" s="95"/>
      <c r="E661" s="95"/>
      <c r="F661" s="95"/>
      <c r="G661" s="257"/>
    </row>
    <row r="662" spans="1:7" ht="15">
      <c r="A662" s="126"/>
      <c r="B662" s="256"/>
      <c r="C662" s="95"/>
      <c r="D662" s="95"/>
      <c r="E662" s="95"/>
      <c r="F662" s="95"/>
      <c r="G662" s="257"/>
    </row>
    <row r="663" spans="1:7" ht="15">
      <c r="A663" s="126"/>
      <c r="B663" s="256"/>
      <c r="C663" s="95"/>
      <c r="D663" s="95"/>
      <c r="E663" s="95"/>
      <c r="F663" s="95"/>
      <c r="G663" s="257"/>
    </row>
    <row r="664" spans="1:7" ht="15">
      <c r="A664" s="126"/>
      <c r="B664" s="256"/>
      <c r="C664" s="95"/>
      <c r="D664" s="95"/>
      <c r="E664" s="95"/>
      <c r="F664" s="95"/>
      <c r="G664" s="257"/>
    </row>
    <row r="665" spans="1:7" ht="15">
      <c r="A665" s="126"/>
      <c r="B665" s="256"/>
      <c r="C665" s="95"/>
      <c r="D665" s="95"/>
      <c r="E665" s="95"/>
      <c r="F665" s="95"/>
      <c r="G665" s="257"/>
    </row>
    <row r="666" spans="1:7" ht="15">
      <c r="A666" s="126"/>
      <c r="B666" s="256"/>
      <c r="C666" s="95"/>
      <c r="D666" s="95"/>
      <c r="E666" s="95"/>
      <c r="F666" s="95"/>
      <c r="G666" s="257"/>
    </row>
    <row r="667" spans="1:7" ht="15">
      <c r="A667" s="126"/>
      <c r="B667" s="256"/>
      <c r="C667" s="95"/>
      <c r="D667" s="95"/>
      <c r="E667" s="95"/>
      <c r="F667" s="95"/>
      <c r="G667" s="257"/>
    </row>
    <row r="668" spans="1:7" ht="15">
      <c r="A668" s="126"/>
      <c r="B668" s="256"/>
      <c r="C668" s="95"/>
      <c r="D668" s="95"/>
      <c r="E668" s="95"/>
      <c r="F668" s="95"/>
      <c r="G668" s="257"/>
    </row>
    <row r="669" spans="1:7" ht="15">
      <c r="A669" s="126"/>
      <c r="B669" s="256"/>
      <c r="C669" s="95"/>
      <c r="D669" s="95"/>
      <c r="E669" s="95"/>
      <c r="F669" s="95"/>
      <c r="G669" s="257"/>
    </row>
    <row r="670" spans="1:7" ht="15">
      <c r="A670" s="126"/>
      <c r="B670" s="256"/>
      <c r="C670" s="95"/>
      <c r="D670" s="95"/>
      <c r="E670" s="95"/>
      <c r="F670" s="95"/>
      <c r="G670" s="257"/>
    </row>
    <row r="671" spans="1:7" ht="15">
      <c r="A671" s="126"/>
      <c r="B671" s="256"/>
      <c r="C671" s="95"/>
      <c r="D671" s="95"/>
      <c r="E671" s="95"/>
      <c r="F671" s="95"/>
      <c r="G671" s="257"/>
    </row>
    <row r="672" spans="1:7" ht="15">
      <c r="A672" s="126"/>
      <c r="B672" s="256"/>
      <c r="C672" s="95"/>
      <c r="D672" s="95"/>
      <c r="E672" s="95"/>
      <c r="F672" s="95"/>
      <c r="G672" s="257"/>
    </row>
    <row r="673" spans="1:7" ht="15">
      <c r="A673" s="126"/>
      <c r="B673" s="256"/>
      <c r="C673" s="95"/>
      <c r="D673" s="95"/>
      <c r="E673" s="95"/>
      <c r="F673" s="95"/>
      <c r="G673" s="257"/>
    </row>
    <row r="674" spans="1:7" ht="15">
      <c r="A674" s="126"/>
      <c r="B674" s="256"/>
      <c r="C674" s="95"/>
      <c r="D674" s="95"/>
      <c r="E674" s="95"/>
      <c r="F674" s="95"/>
      <c r="G674" s="257"/>
    </row>
    <row r="675" spans="1:7" ht="15">
      <c r="A675" s="126"/>
      <c r="B675" s="256"/>
      <c r="C675" s="95"/>
      <c r="D675" s="95"/>
      <c r="E675" s="95"/>
      <c r="F675" s="95"/>
      <c r="G675" s="257"/>
    </row>
    <row r="676" spans="1:7" ht="15">
      <c r="A676" s="126"/>
      <c r="B676" s="256"/>
      <c r="C676" s="95"/>
      <c r="D676" s="95"/>
      <c r="E676" s="95"/>
      <c r="F676" s="95"/>
      <c r="G676" s="257"/>
    </row>
    <row r="677" spans="1:7" ht="15">
      <c r="A677" s="126"/>
      <c r="B677" s="256"/>
      <c r="C677" s="95"/>
      <c r="D677" s="95"/>
      <c r="E677" s="95"/>
      <c r="F677" s="95"/>
      <c r="G677" s="257"/>
    </row>
    <row r="678" spans="1:7" ht="15">
      <c r="A678" s="126"/>
      <c r="B678" s="256"/>
      <c r="C678" s="95"/>
      <c r="D678" s="95"/>
      <c r="E678" s="95"/>
      <c r="F678" s="95"/>
      <c r="G678" s="257"/>
    </row>
    <row r="679" spans="1:7" ht="15">
      <c r="A679" s="126"/>
      <c r="B679" s="256"/>
      <c r="C679" s="95"/>
      <c r="D679" s="95"/>
      <c r="E679" s="95"/>
      <c r="F679" s="95"/>
      <c r="G679" s="257"/>
    </row>
    <row r="680" spans="1:7" ht="15">
      <c r="A680" s="126"/>
      <c r="B680" s="256"/>
      <c r="C680" s="95"/>
      <c r="D680" s="95"/>
      <c r="E680" s="95"/>
      <c r="F680" s="95"/>
      <c r="G680" s="257"/>
    </row>
    <row r="681" spans="1:7" ht="15">
      <c r="A681" s="126"/>
      <c r="B681" s="256"/>
      <c r="C681" s="95"/>
      <c r="D681" s="95"/>
      <c r="E681" s="95"/>
      <c r="F681" s="95"/>
      <c r="G681" s="257"/>
    </row>
    <row r="682" spans="1:7" ht="15">
      <c r="A682" s="126"/>
      <c r="B682" s="256"/>
      <c r="C682" s="95"/>
      <c r="D682" s="95"/>
      <c r="E682" s="95"/>
      <c r="F682" s="95"/>
      <c r="G682" s="257"/>
    </row>
    <row r="683" spans="1:7" ht="15">
      <c r="A683" s="126"/>
      <c r="B683" s="256"/>
      <c r="C683" s="95"/>
      <c r="D683" s="95"/>
      <c r="E683" s="95"/>
      <c r="F683" s="95"/>
      <c r="G683" s="257"/>
    </row>
    <row r="684" spans="1:7" ht="15">
      <c r="A684" s="126"/>
      <c r="B684" s="256"/>
      <c r="C684" s="95"/>
      <c r="D684" s="95"/>
      <c r="E684" s="95"/>
      <c r="F684" s="95"/>
      <c r="G684" s="257"/>
    </row>
    <row r="685" spans="1:7" ht="15">
      <c r="A685" s="126"/>
      <c r="B685" s="256"/>
      <c r="C685" s="95"/>
      <c r="D685" s="95"/>
      <c r="E685" s="95"/>
      <c r="F685" s="95"/>
      <c r="G685" s="257"/>
    </row>
    <row r="686" spans="1:7" ht="15">
      <c r="A686" s="126"/>
      <c r="B686" s="256"/>
      <c r="C686" s="95"/>
      <c r="D686" s="95"/>
      <c r="E686" s="95"/>
      <c r="F686" s="95"/>
      <c r="G686" s="257"/>
    </row>
    <row r="687" spans="1:7" ht="15">
      <c r="A687" s="126"/>
      <c r="B687" s="256"/>
      <c r="C687" s="95"/>
      <c r="D687" s="95"/>
      <c r="E687" s="95"/>
      <c r="F687" s="95"/>
      <c r="G687" s="257"/>
    </row>
    <row r="688" spans="1:7" ht="15">
      <c r="A688" s="126"/>
      <c r="B688" s="256"/>
      <c r="C688" s="95"/>
      <c r="D688" s="95"/>
      <c r="E688" s="95"/>
      <c r="F688" s="95"/>
      <c r="G688" s="257"/>
    </row>
    <row r="689" spans="1:7" ht="15">
      <c r="A689" s="126"/>
      <c r="B689" s="256"/>
      <c r="C689" s="95"/>
      <c r="D689" s="95"/>
      <c r="E689" s="95"/>
      <c r="F689" s="95"/>
      <c r="G689" s="257"/>
    </row>
    <row r="690" spans="1:7" ht="15">
      <c r="A690" s="126"/>
      <c r="B690" s="256"/>
      <c r="C690" s="95"/>
      <c r="D690" s="95"/>
      <c r="E690" s="95"/>
      <c r="F690" s="95"/>
      <c r="G690" s="257"/>
    </row>
    <row r="691" spans="1:7" ht="15">
      <c r="A691" s="126"/>
      <c r="B691" s="256"/>
      <c r="C691" s="95"/>
      <c r="D691" s="95"/>
      <c r="E691" s="95"/>
      <c r="F691" s="95"/>
      <c r="G691" s="257"/>
    </row>
    <row r="692" spans="1:7" ht="15">
      <c r="A692" s="126"/>
      <c r="B692" s="256"/>
      <c r="C692" s="95"/>
      <c r="D692" s="95"/>
      <c r="E692" s="95"/>
      <c r="F692" s="95"/>
      <c r="G692" s="257"/>
    </row>
    <row r="693" spans="1:7" ht="15">
      <c r="A693" s="126"/>
      <c r="B693" s="256"/>
      <c r="C693" s="95"/>
      <c r="D693" s="95"/>
      <c r="E693" s="95"/>
      <c r="F693" s="95"/>
      <c r="G693" s="257"/>
    </row>
    <row r="694" spans="1:7" ht="15">
      <c r="A694" s="126"/>
      <c r="B694" s="256"/>
      <c r="C694" s="95"/>
      <c r="D694" s="95"/>
      <c r="E694" s="95"/>
      <c r="F694" s="95"/>
      <c r="G694" s="257"/>
    </row>
    <row r="695" spans="1:7" ht="15">
      <c r="A695" s="126"/>
      <c r="B695" s="256"/>
      <c r="C695" s="95"/>
      <c r="D695" s="95"/>
      <c r="E695" s="95"/>
      <c r="F695" s="95"/>
      <c r="G695" s="257"/>
    </row>
    <row r="696" spans="1:7" ht="15">
      <c r="A696" s="126"/>
      <c r="B696" s="256"/>
      <c r="C696" s="95"/>
      <c r="D696" s="95"/>
      <c r="E696" s="95"/>
      <c r="F696" s="95"/>
      <c r="G696" s="257"/>
    </row>
    <row r="697" spans="1:7" ht="15">
      <c r="A697" s="126"/>
      <c r="B697" s="256"/>
      <c r="C697" s="95"/>
      <c r="D697" s="95"/>
      <c r="E697" s="95"/>
      <c r="F697" s="95"/>
      <c r="G697" s="257"/>
    </row>
    <row r="698" spans="1:7" ht="15">
      <c r="A698" s="126"/>
      <c r="B698" s="256"/>
      <c r="C698" s="95"/>
      <c r="D698" s="95"/>
      <c r="E698" s="95"/>
      <c r="F698" s="95"/>
      <c r="G698" s="257"/>
    </row>
    <row r="699" spans="1:7" ht="15">
      <c r="A699" s="126"/>
      <c r="B699" s="256"/>
      <c r="C699" s="95"/>
      <c r="D699" s="95"/>
      <c r="E699" s="95"/>
      <c r="F699" s="95"/>
      <c r="G699" s="257"/>
    </row>
    <row r="700" spans="1:7" ht="15">
      <c r="A700" s="126"/>
      <c r="B700" s="256"/>
      <c r="C700" s="95"/>
      <c r="D700" s="95"/>
      <c r="E700" s="95"/>
      <c r="F700" s="95"/>
      <c r="G700" s="257"/>
    </row>
    <row r="701" spans="1:7" ht="15">
      <c r="A701" s="126"/>
      <c r="B701" s="256"/>
      <c r="C701" s="95"/>
      <c r="D701" s="95"/>
      <c r="E701" s="95"/>
      <c r="F701" s="95"/>
      <c r="G701" s="257"/>
    </row>
    <row r="702" spans="1:7" ht="15">
      <c r="A702" s="126"/>
      <c r="B702" s="256"/>
      <c r="C702" s="95"/>
      <c r="D702" s="95"/>
      <c r="E702" s="95"/>
      <c r="F702" s="95"/>
      <c r="G702" s="257"/>
    </row>
    <row r="703" spans="1:7" ht="15">
      <c r="A703" s="126"/>
      <c r="B703" s="256"/>
      <c r="C703" s="95"/>
      <c r="D703" s="95"/>
      <c r="E703" s="95"/>
      <c r="F703" s="95"/>
      <c r="G703" s="257"/>
    </row>
    <row r="704" spans="1:7" ht="15">
      <c r="A704" s="126"/>
      <c r="B704" s="256"/>
      <c r="C704" s="95"/>
      <c r="D704" s="95"/>
      <c r="E704" s="95"/>
      <c r="F704" s="95"/>
      <c r="G704" s="257"/>
    </row>
    <row r="705" spans="1:7" ht="15">
      <c r="A705" s="126"/>
      <c r="B705" s="256"/>
      <c r="C705" s="95"/>
      <c r="D705" s="95"/>
      <c r="E705" s="95"/>
      <c r="F705" s="95"/>
      <c r="G705" s="257"/>
    </row>
    <row r="706" spans="1:7" ht="15">
      <c r="A706" s="126"/>
      <c r="B706" s="256"/>
      <c r="C706" s="95"/>
      <c r="D706" s="95"/>
      <c r="E706" s="95"/>
      <c r="F706" s="95"/>
      <c r="G706" s="257"/>
    </row>
    <row r="707" spans="1:7" ht="15">
      <c r="A707" s="126"/>
      <c r="B707" s="256"/>
      <c r="C707" s="95"/>
      <c r="D707" s="95"/>
      <c r="E707" s="95"/>
      <c r="F707" s="95"/>
      <c r="G707" s="257"/>
    </row>
    <row r="708" spans="1:7" ht="15">
      <c r="A708" s="126"/>
      <c r="B708" s="256"/>
      <c r="C708" s="95"/>
      <c r="D708" s="95"/>
      <c r="E708" s="95"/>
      <c r="F708" s="95"/>
      <c r="G708" s="257"/>
    </row>
    <row r="709" spans="1:7" ht="15">
      <c r="A709" s="126"/>
      <c r="B709" s="256"/>
      <c r="C709" s="95"/>
      <c r="D709" s="95"/>
      <c r="E709" s="95"/>
      <c r="F709" s="95"/>
      <c r="G709" s="257"/>
    </row>
    <row r="710" spans="1:7" ht="15">
      <c r="A710" s="126"/>
      <c r="B710" s="256"/>
      <c r="C710" s="95"/>
      <c r="D710" s="95"/>
      <c r="E710" s="95"/>
      <c r="F710" s="95"/>
      <c r="G710" s="257"/>
    </row>
    <row r="711" spans="1:7" ht="15">
      <c r="A711" s="126"/>
      <c r="B711" s="256"/>
      <c r="C711" s="95"/>
      <c r="D711" s="95"/>
      <c r="E711" s="95"/>
      <c r="F711" s="95"/>
      <c r="G711" s="257"/>
    </row>
    <row r="712" spans="1:7" ht="15">
      <c r="A712" s="126"/>
      <c r="B712" s="256"/>
      <c r="C712" s="95"/>
      <c r="D712" s="95"/>
      <c r="E712" s="95"/>
      <c r="F712" s="95"/>
      <c r="G712" s="257"/>
    </row>
    <row r="713" spans="1:7" ht="15">
      <c r="A713" s="126"/>
      <c r="B713" s="256"/>
      <c r="C713" s="95"/>
      <c r="D713" s="95"/>
      <c r="E713" s="95"/>
      <c r="F713" s="95"/>
      <c r="G713" s="257"/>
    </row>
    <row r="714" spans="1:7" ht="15">
      <c r="A714" s="126"/>
      <c r="B714" s="256"/>
      <c r="C714" s="95"/>
      <c r="D714" s="95"/>
      <c r="E714" s="95"/>
      <c r="F714" s="95"/>
      <c r="G714" s="257"/>
    </row>
    <row r="715" spans="1:7" ht="15">
      <c r="A715" s="126"/>
      <c r="B715" s="256"/>
      <c r="C715" s="95"/>
      <c r="D715" s="95"/>
      <c r="E715" s="95"/>
      <c r="F715" s="95"/>
      <c r="G715" s="257"/>
    </row>
    <row r="716" spans="1:7" ht="15">
      <c r="A716" s="126"/>
      <c r="B716" s="256"/>
      <c r="C716" s="95"/>
      <c r="D716" s="95"/>
      <c r="E716" s="95"/>
      <c r="F716" s="95"/>
      <c r="G716" s="257"/>
    </row>
    <row r="717" spans="1:7" ht="15">
      <c r="A717" s="126"/>
      <c r="B717" s="256"/>
      <c r="C717" s="95"/>
      <c r="D717" s="95"/>
      <c r="E717" s="95"/>
      <c r="F717" s="95"/>
      <c r="G717" s="257"/>
    </row>
    <row r="718" spans="1:7" ht="15">
      <c r="A718" s="126"/>
      <c r="B718" s="256"/>
      <c r="C718" s="95"/>
      <c r="D718" s="95"/>
      <c r="E718" s="95"/>
      <c r="F718" s="95"/>
      <c r="G718" s="257"/>
    </row>
    <row r="719" spans="1:7" ht="15">
      <c r="A719" s="126"/>
      <c r="B719" s="256"/>
      <c r="C719" s="95"/>
      <c r="D719" s="95"/>
      <c r="E719" s="95"/>
      <c r="F719" s="95"/>
      <c r="G719" s="257"/>
    </row>
    <row r="720" spans="1:7" ht="15">
      <c r="A720" s="126"/>
      <c r="B720" s="256"/>
      <c r="C720" s="95"/>
      <c r="D720" s="95"/>
      <c r="E720" s="95"/>
      <c r="F720" s="95"/>
      <c r="G720" s="257"/>
    </row>
    <row r="721" spans="1:7" ht="15">
      <c r="A721" s="126"/>
      <c r="B721" s="256"/>
      <c r="C721" s="95"/>
      <c r="D721" s="95"/>
      <c r="E721" s="95"/>
      <c r="F721" s="95"/>
      <c r="G721" s="257"/>
    </row>
    <row r="722" spans="1:7" ht="15">
      <c r="A722" s="126"/>
      <c r="B722" s="256"/>
      <c r="C722" s="95"/>
      <c r="D722" s="95"/>
      <c r="E722" s="95"/>
      <c r="F722" s="95"/>
      <c r="G722" s="257"/>
    </row>
    <row r="723" spans="1:7" ht="15">
      <c r="A723" s="126"/>
      <c r="B723" s="256"/>
      <c r="C723" s="95"/>
      <c r="D723" s="95"/>
      <c r="E723" s="95"/>
      <c r="F723" s="95"/>
      <c r="G723" s="257"/>
    </row>
    <row r="724" spans="1:7" ht="15">
      <c r="A724" s="126"/>
      <c r="B724" s="256"/>
      <c r="C724" s="95"/>
      <c r="D724" s="95"/>
      <c r="E724" s="95"/>
      <c r="F724" s="95"/>
      <c r="G724" s="257"/>
    </row>
    <row r="725" spans="1:7" ht="15">
      <c r="A725" s="126"/>
      <c r="B725" s="256"/>
      <c r="C725" s="95"/>
      <c r="D725" s="95"/>
      <c r="E725" s="95"/>
      <c r="F725" s="95"/>
      <c r="G725" s="257"/>
    </row>
    <row r="726" spans="1:7" ht="15">
      <c r="A726" s="126"/>
      <c r="B726" s="256"/>
      <c r="C726" s="95"/>
      <c r="D726" s="95"/>
      <c r="E726" s="95"/>
      <c r="F726" s="95"/>
      <c r="G726" s="257"/>
    </row>
    <row r="727" spans="1:7" ht="15">
      <c r="A727" s="126"/>
      <c r="B727" s="256"/>
      <c r="C727" s="95"/>
      <c r="D727" s="95"/>
      <c r="E727" s="95"/>
      <c r="F727" s="95"/>
      <c r="G727" s="257"/>
    </row>
    <row r="728" spans="1:7" ht="15">
      <c r="A728" s="126"/>
      <c r="B728" s="256"/>
      <c r="C728" s="95"/>
      <c r="D728" s="95"/>
      <c r="E728" s="95"/>
      <c r="F728" s="95"/>
      <c r="G728" s="257"/>
    </row>
    <row r="729" spans="1:7" ht="15">
      <c r="A729" s="126"/>
      <c r="B729" s="256"/>
      <c r="C729" s="95"/>
      <c r="D729" s="95"/>
      <c r="E729" s="95"/>
      <c r="F729" s="95"/>
      <c r="G729" s="257"/>
    </row>
    <row r="730" spans="1:7" ht="15">
      <c r="A730" s="126"/>
      <c r="B730" s="256"/>
      <c r="C730" s="95"/>
      <c r="D730" s="95"/>
      <c r="E730" s="95"/>
      <c r="F730" s="95"/>
      <c r="G730" s="257"/>
    </row>
    <row r="731" spans="1:7" ht="15">
      <c r="A731" s="126"/>
      <c r="B731" s="256"/>
      <c r="C731" s="95"/>
      <c r="D731" s="95"/>
      <c r="E731" s="95"/>
      <c r="F731" s="95"/>
      <c r="G731" s="257"/>
    </row>
    <row r="732" spans="1:7" ht="15">
      <c r="A732" s="126"/>
      <c r="B732" s="256"/>
      <c r="C732" s="95"/>
      <c r="D732" s="95"/>
      <c r="E732" s="95"/>
      <c r="F732" s="95"/>
      <c r="G732" s="257"/>
    </row>
    <row r="733" spans="1:7" ht="15">
      <c r="A733" s="126"/>
      <c r="B733" s="256"/>
      <c r="C733" s="95"/>
      <c r="D733" s="95"/>
      <c r="E733" s="95"/>
      <c r="F733" s="95"/>
      <c r="G733" s="257"/>
    </row>
    <row r="734" spans="1:7" ht="15">
      <c r="A734" s="126"/>
      <c r="B734" s="256"/>
      <c r="C734" s="95"/>
      <c r="D734" s="95"/>
      <c r="E734" s="95"/>
      <c r="F734" s="95"/>
      <c r="G734" s="257"/>
    </row>
    <row r="735" spans="1:7" ht="15">
      <c r="A735" s="126"/>
      <c r="B735" s="256"/>
      <c r="C735" s="95"/>
      <c r="D735" s="95"/>
      <c r="E735" s="95"/>
      <c r="F735" s="95"/>
      <c r="G735" s="257"/>
    </row>
    <row r="736" spans="1:7" ht="15">
      <c r="A736" s="126"/>
      <c r="B736" s="256"/>
      <c r="C736" s="95"/>
      <c r="D736" s="95"/>
      <c r="E736" s="95"/>
      <c r="F736" s="95"/>
      <c r="G736" s="257"/>
    </row>
    <row r="737" spans="1:7" ht="15">
      <c r="A737" s="126"/>
      <c r="B737" s="256"/>
      <c r="C737" s="95"/>
      <c r="D737" s="95"/>
      <c r="E737" s="95"/>
      <c r="F737" s="95"/>
      <c r="G737" s="257"/>
    </row>
    <row r="738" spans="1:7" ht="15">
      <c r="A738" s="126"/>
      <c r="B738" s="256"/>
      <c r="C738" s="95"/>
      <c r="D738" s="95"/>
      <c r="E738" s="95"/>
      <c r="F738" s="95"/>
      <c r="G738" s="257"/>
    </row>
    <row r="739" spans="1:7" ht="15">
      <c r="A739" s="126"/>
      <c r="B739" s="256"/>
      <c r="C739" s="95"/>
      <c r="D739" s="95"/>
      <c r="E739" s="95"/>
      <c r="F739" s="95"/>
      <c r="G739" s="257"/>
    </row>
    <row r="740" spans="1:7" ht="15">
      <c r="A740" s="126"/>
      <c r="B740" s="256"/>
      <c r="C740" s="95"/>
      <c r="D740" s="95"/>
      <c r="E740" s="95"/>
      <c r="F740" s="95"/>
      <c r="G740" s="257"/>
    </row>
    <row r="741" spans="1:7" ht="15">
      <c r="A741" s="126"/>
      <c r="B741" s="256"/>
      <c r="C741" s="95"/>
      <c r="D741" s="95"/>
      <c r="E741" s="95"/>
      <c r="F741" s="95"/>
      <c r="G741" s="257"/>
    </row>
    <row r="742" spans="1:7" ht="15">
      <c r="A742" s="126"/>
      <c r="B742" s="256"/>
      <c r="C742" s="95"/>
      <c r="D742" s="95"/>
      <c r="E742" s="95"/>
      <c r="F742" s="95"/>
      <c r="G742" s="257"/>
    </row>
    <row r="743" spans="1:7" ht="15">
      <c r="A743" s="126"/>
      <c r="B743" s="256"/>
      <c r="C743" s="95"/>
      <c r="D743" s="95"/>
      <c r="E743" s="95"/>
      <c r="F743" s="95"/>
      <c r="G743" s="257"/>
    </row>
    <row r="744" spans="1:7" ht="15">
      <c r="A744" s="126"/>
      <c r="B744" s="256"/>
      <c r="C744" s="95"/>
      <c r="D744" s="95"/>
      <c r="E744" s="95"/>
      <c r="F744" s="95"/>
      <c r="G744" s="257"/>
    </row>
    <row r="745" spans="1:7" ht="15">
      <c r="A745" s="126"/>
      <c r="B745" s="256"/>
      <c r="C745" s="95"/>
      <c r="D745" s="95"/>
      <c r="E745" s="95"/>
      <c r="F745" s="95"/>
      <c r="G745" s="257"/>
    </row>
    <row r="746" spans="1:7" ht="15">
      <c r="A746" s="126"/>
      <c r="B746" s="256"/>
      <c r="C746" s="95"/>
      <c r="D746" s="95"/>
      <c r="E746" s="95"/>
      <c r="F746" s="95"/>
      <c r="G746" s="257"/>
    </row>
    <row r="747" spans="1:7" ht="15">
      <c r="A747" s="126"/>
      <c r="B747" s="256"/>
      <c r="C747" s="95"/>
      <c r="D747" s="95"/>
      <c r="E747" s="95"/>
      <c r="F747" s="95"/>
      <c r="G747" s="257"/>
    </row>
    <row r="748" spans="1:7" ht="15">
      <c r="A748" s="126"/>
      <c r="B748" s="256"/>
      <c r="C748" s="95"/>
      <c r="D748" s="95"/>
      <c r="E748" s="95"/>
      <c r="F748" s="95"/>
      <c r="G748" s="257"/>
    </row>
    <row r="749" spans="1:7" ht="15">
      <c r="A749" s="126"/>
      <c r="B749" s="256"/>
      <c r="C749" s="95"/>
      <c r="D749" s="95"/>
      <c r="E749" s="95"/>
      <c r="F749" s="95"/>
      <c r="G749" s="257"/>
    </row>
    <row r="750" spans="1:7" ht="15">
      <c r="A750" s="126"/>
      <c r="B750" s="256"/>
      <c r="C750" s="95"/>
      <c r="D750" s="95"/>
      <c r="E750" s="95"/>
      <c r="F750" s="95"/>
      <c r="G750" s="257"/>
    </row>
    <row r="751" spans="1:7" ht="15">
      <c r="A751" s="126"/>
      <c r="B751" s="256"/>
      <c r="C751" s="95"/>
      <c r="D751" s="95"/>
      <c r="E751" s="95"/>
      <c r="F751" s="95"/>
      <c r="G751" s="257"/>
    </row>
    <row r="752" spans="1:7" ht="15">
      <c r="A752" s="126"/>
      <c r="B752" s="256"/>
      <c r="C752" s="95"/>
      <c r="D752" s="95"/>
      <c r="E752" s="95"/>
      <c r="F752" s="95"/>
      <c r="G752" s="257"/>
    </row>
    <row r="753" spans="1:7" ht="15">
      <c r="A753" s="126"/>
      <c r="B753" s="256"/>
      <c r="C753" s="95"/>
      <c r="D753" s="95"/>
      <c r="E753" s="95"/>
      <c r="F753" s="95"/>
      <c r="G753" s="257"/>
    </row>
    <row r="754" spans="1:7" ht="15">
      <c r="A754" s="126"/>
      <c r="B754" s="256"/>
      <c r="C754" s="95"/>
      <c r="D754" s="95"/>
      <c r="E754" s="95"/>
      <c r="F754" s="95"/>
      <c r="G754" s="257"/>
    </row>
    <row r="755" spans="1:7" ht="15">
      <c r="A755" s="126"/>
      <c r="B755" s="256"/>
      <c r="C755" s="95"/>
      <c r="D755" s="95"/>
      <c r="E755" s="95"/>
      <c r="F755" s="95"/>
      <c r="G755" s="257"/>
    </row>
    <row r="756" spans="1:7" ht="15">
      <c r="A756" s="126"/>
      <c r="B756" s="256"/>
      <c r="C756" s="95"/>
      <c r="D756" s="95"/>
      <c r="E756" s="95"/>
      <c r="F756" s="95"/>
      <c r="G756" s="257"/>
    </row>
    <row r="757" spans="1:7" ht="15">
      <c r="A757" s="126"/>
      <c r="B757" s="256"/>
      <c r="C757" s="95"/>
      <c r="D757" s="95"/>
      <c r="E757" s="95"/>
      <c r="F757" s="95"/>
      <c r="G757" s="257"/>
    </row>
    <row r="758" spans="1:7" ht="15">
      <c r="A758" s="126"/>
      <c r="B758" s="256"/>
      <c r="C758" s="95"/>
      <c r="D758" s="95"/>
      <c r="E758" s="95"/>
      <c r="F758" s="95"/>
      <c r="G758" s="257"/>
    </row>
    <row r="759" spans="1:7" ht="15">
      <c r="A759" s="126"/>
      <c r="B759" s="256"/>
      <c r="C759" s="95"/>
      <c r="D759" s="95"/>
      <c r="E759" s="95"/>
      <c r="F759" s="95"/>
      <c r="G759" s="257"/>
    </row>
    <row r="760" spans="1:7" ht="15">
      <c r="A760" s="126"/>
      <c r="B760" s="256"/>
      <c r="C760" s="95"/>
      <c r="D760" s="95"/>
      <c r="E760" s="95"/>
      <c r="F760" s="95"/>
      <c r="G760" s="257"/>
    </row>
    <row r="761" spans="1:7" ht="15">
      <c r="A761" s="126"/>
      <c r="B761" s="256"/>
      <c r="C761" s="95"/>
      <c r="D761" s="95"/>
      <c r="E761" s="95"/>
      <c r="F761" s="95"/>
      <c r="G761" s="257"/>
    </row>
    <row r="762" spans="1:7" ht="15">
      <c r="A762" s="126"/>
      <c r="B762" s="256"/>
      <c r="C762" s="95"/>
      <c r="D762" s="95"/>
      <c r="E762" s="95"/>
      <c r="F762" s="95"/>
      <c r="G762" s="257"/>
    </row>
    <row r="763" spans="1:7" ht="15">
      <c r="A763" s="126"/>
      <c r="B763" s="256"/>
      <c r="C763" s="95"/>
      <c r="D763" s="95"/>
      <c r="E763" s="95"/>
      <c r="F763" s="95"/>
      <c r="G763" s="257"/>
    </row>
    <row r="764" spans="1:7" ht="15">
      <c r="A764" s="126"/>
      <c r="B764" s="256"/>
      <c r="C764" s="95"/>
      <c r="D764" s="95"/>
      <c r="E764" s="95"/>
      <c r="F764" s="95"/>
      <c r="G764" s="257"/>
    </row>
    <row r="765" spans="1:7" ht="15">
      <c r="A765" s="126"/>
      <c r="B765" s="256"/>
      <c r="C765" s="95"/>
      <c r="D765" s="95"/>
      <c r="E765" s="95"/>
      <c r="F765" s="95"/>
      <c r="G765" s="257"/>
    </row>
    <row r="766" spans="1:7" ht="15">
      <c r="A766" s="126"/>
      <c r="B766" s="256"/>
      <c r="C766" s="95"/>
      <c r="D766" s="95"/>
      <c r="E766" s="95"/>
      <c r="F766" s="95"/>
      <c r="G766" s="257"/>
    </row>
    <row r="767" spans="1:7" ht="15">
      <c r="A767" s="126"/>
      <c r="B767" s="256"/>
      <c r="C767" s="95"/>
      <c r="D767" s="95"/>
      <c r="E767" s="95"/>
      <c r="F767" s="95"/>
      <c r="G767" s="257"/>
    </row>
    <row r="768" spans="1:7" ht="15">
      <c r="A768" s="126"/>
      <c r="B768" s="256"/>
      <c r="C768" s="95"/>
      <c r="D768" s="95"/>
      <c r="E768" s="95"/>
      <c r="F768" s="95"/>
      <c r="G768" s="257"/>
    </row>
    <row r="769" spans="1:7" ht="15">
      <c r="A769" s="126"/>
      <c r="B769" s="256"/>
      <c r="C769" s="95"/>
      <c r="D769" s="95"/>
      <c r="E769" s="95"/>
      <c r="F769" s="95"/>
      <c r="G769" s="257"/>
    </row>
    <row r="770" spans="1:7" ht="15">
      <c r="A770" s="126"/>
      <c r="B770" s="256"/>
      <c r="C770" s="95"/>
      <c r="D770" s="95"/>
      <c r="E770" s="95"/>
      <c r="F770" s="95"/>
      <c r="G770" s="257"/>
    </row>
    <row r="771" spans="1:7" ht="15">
      <c r="A771" s="126"/>
      <c r="B771" s="256"/>
      <c r="C771" s="95"/>
      <c r="D771" s="95"/>
      <c r="E771" s="95"/>
      <c r="F771" s="95"/>
      <c r="G771" s="257"/>
    </row>
    <row r="772" spans="1:7" ht="15">
      <c r="A772" s="126"/>
      <c r="B772" s="256"/>
      <c r="C772" s="95"/>
      <c r="D772" s="95"/>
      <c r="E772" s="95"/>
      <c r="F772" s="95"/>
      <c r="G772" s="257"/>
    </row>
    <row r="773" spans="1:7" ht="15">
      <c r="A773" s="126"/>
      <c r="B773" s="256"/>
      <c r="C773" s="95"/>
      <c r="D773" s="95"/>
      <c r="E773" s="95"/>
      <c r="F773" s="95"/>
      <c r="G773" s="257"/>
    </row>
    <row r="774" spans="1:7" ht="15">
      <c r="A774" s="126"/>
      <c r="B774" s="256"/>
      <c r="C774" s="95"/>
      <c r="D774" s="95"/>
      <c r="E774" s="95"/>
      <c r="F774" s="95"/>
      <c r="G774" s="257"/>
    </row>
    <row r="775" spans="1:7" ht="15">
      <c r="A775" s="126"/>
      <c r="B775" s="256"/>
      <c r="C775" s="95"/>
      <c r="D775" s="95"/>
      <c r="E775" s="95"/>
      <c r="F775" s="95"/>
      <c r="G775" s="257"/>
    </row>
    <row r="776" spans="1:7" ht="15">
      <c r="A776" s="126"/>
      <c r="B776" s="256"/>
      <c r="C776" s="95"/>
      <c r="D776" s="95"/>
      <c r="E776" s="95"/>
      <c r="F776" s="95"/>
      <c r="G776" s="257"/>
    </row>
    <row r="777" spans="1:7" ht="15">
      <c r="A777" s="126"/>
      <c r="B777" s="256"/>
      <c r="C777" s="95"/>
      <c r="D777" s="95"/>
      <c r="E777" s="95"/>
      <c r="F777" s="95"/>
      <c r="G777" s="257"/>
    </row>
    <row r="778" spans="1:7" ht="15">
      <c r="A778" s="126"/>
      <c r="B778" s="256"/>
      <c r="C778" s="95"/>
      <c r="D778" s="95"/>
      <c r="E778" s="95"/>
      <c r="F778" s="95"/>
      <c r="G778" s="257"/>
    </row>
    <row r="779" spans="1:7" ht="15">
      <c r="A779" s="126"/>
      <c r="B779" s="256"/>
      <c r="C779" s="95"/>
      <c r="D779" s="95"/>
      <c r="E779" s="95"/>
      <c r="F779" s="95"/>
      <c r="G779" s="257"/>
    </row>
    <row r="780" spans="1:7" ht="15">
      <c r="A780" s="126"/>
      <c r="B780" s="256"/>
      <c r="C780" s="95"/>
      <c r="D780" s="95"/>
      <c r="E780" s="95"/>
      <c r="F780" s="95"/>
      <c r="G780" s="257"/>
    </row>
    <row r="781" spans="1:7" ht="15">
      <c r="A781" s="126"/>
      <c r="B781" s="256"/>
      <c r="C781" s="95"/>
      <c r="D781" s="95"/>
      <c r="E781" s="95"/>
      <c r="F781" s="95"/>
      <c r="G781" s="257"/>
    </row>
    <row r="782" spans="1:7" ht="15">
      <c r="A782" s="126"/>
      <c r="B782" s="256"/>
      <c r="C782" s="95"/>
      <c r="D782" s="95"/>
      <c r="E782" s="95"/>
      <c r="F782" s="95"/>
      <c r="G782" s="257"/>
    </row>
    <row r="783" spans="1:7" ht="15">
      <c r="A783" s="126"/>
      <c r="B783" s="256"/>
      <c r="C783" s="95"/>
      <c r="D783" s="95"/>
      <c r="E783" s="95"/>
      <c r="F783" s="95"/>
      <c r="G783" s="257"/>
    </row>
    <row r="784" spans="1:7" ht="15">
      <c r="A784" s="126"/>
      <c r="B784" s="256"/>
      <c r="C784" s="95"/>
      <c r="D784" s="95"/>
      <c r="E784" s="95"/>
      <c r="F784" s="95"/>
      <c r="G784" s="257"/>
    </row>
    <row r="785" spans="1:7" ht="15">
      <c r="A785" s="126"/>
      <c r="B785" s="256"/>
      <c r="C785" s="95"/>
      <c r="D785" s="95"/>
      <c r="E785" s="95"/>
      <c r="F785" s="95"/>
      <c r="G785" s="257"/>
    </row>
    <row r="786" spans="1:7" ht="15">
      <c r="A786" s="126"/>
      <c r="B786" s="256"/>
      <c r="C786" s="95"/>
      <c r="D786" s="95"/>
      <c r="E786" s="95"/>
      <c r="F786" s="95"/>
      <c r="G786" s="257"/>
    </row>
    <row r="787" spans="1:7" ht="15">
      <c r="A787" s="126"/>
      <c r="B787" s="256"/>
      <c r="C787" s="95"/>
      <c r="D787" s="95"/>
      <c r="E787" s="95"/>
      <c r="F787" s="95"/>
      <c r="G787" s="257"/>
    </row>
    <row r="788" spans="1:7" ht="15">
      <c r="A788" s="126"/>
      <c r="B788" s="256"/>
      <c r="C788" s="95"/>
      <c r="D788" s="95"/>
      <c r="E788" s="95"/>
      <c r="F788" s="95"/>
      <c r="G788" s="257"/>
    </row>
    <row r="789" spans="1:7" ht="15">
      <c r="A789" s="126"/>
      <c r="B789" s="256"/>
      <c r="C789" s="95"/>
      <c r="D789" s="95"/>
      <c r="E789" s="95"/>
      <c r="F789" s="95"/>
      <c r="G789" s="257"/>
    </row>
    <row r="790" spans="1:7" ht="15">
      <c r="A790" s="126"/>
      <c r="B790" s="256"/>
      <c r="C790" s="95"/>
      <c r="D790" s="95"/>
      <c r="E790" s="95"/>
      <c r="F790" s="95"/>
      <c r="G790" s="257"/>
    </row>
    <row r="791" spans="1:7" ht="15">
      <c r="A791" s="126"/>
      <c r="B791" s="256"/>
      <c r="C791" s="95"/>
      <c r="D791" s="95"/>
      <c r="E791" s="95"/>
      <c r="F791" s="95"/>
      <c r="G791" s="257"/>
    </row>
    <row r="792" spans="1:7" ht="15">
      <c r="A792" s="126"/>
      <c r="B792" s="256"/>
      <c r="C792" s="95"/>
      <c r="D792" s="95"/>
      <c r="E792" s="95"/>
      <c r="F792" s="95"/>
      <c r="G792" s="257"/>
    </row>
    <row r="793" spans="1:7" ht="15">
      <c r="A793" s="126"/>
      <c r="B793" s="256"/>
      <c r="C793" s="95"/>
      <c r="D793" s="95"/>
      <c r="E793" s="95"/>
      <c r="F793" s="95"/>
      <c r="G793" s="257"/>
    </row>
    <row r="794" spans="1:7" ht="15">
      <c r="A794" s="126"/>
      <c r="B794" s="256"/>
      <c r="C794" s="95"/>
      <c r="D794" s="95"/>
      <c r="E794" s="95"/>
      <c r="F794" s="95"/>
      <c r="G794" s="257"/>
    </row>
    <row r="795" spans="1:7" ht="15">
      <c r="A795" s="126"/>
      <c r="B795" s="256"/>
      <c r="C795" s="95"/>
      <c r="D795" s="95"/>
      <c r="E795" s="95"/>
      <c r="F795" s="95"/>
      <c r="G795" s="257"/>
    </row>
    <row r="796" spans="1:7" ht="15">
      <c r="A796" s="126"/>
      <c r="B796" s="256"/>
      <c r="C796" s="95"/>
      <c r="D796" s="95"/>
      <c r="E796" s="95"/>
      <c r="F796" s="95"/>
      <c r="G796" s="257"/>
    </row>
    <row r="797" spans="1:7" ht="15">
      <c r="A797" s="126"/>
      <c r="B797" s="256"/>
      <c r="C797" s="95"/>
      <c r="D797" s="95"/>
      <c r="E797" s="95"/>
      <c r="F797" s="95"/>
      <c r="G797" s="257"/>
    </row>
    <row r="798" spans="1:7" ht="15">
      <c r="A798" s="126"/>
      <c r="B798" s="256"/>
      <c r="C798" s="95"/>
      <c r="D798" s="95"/>
      <c r="E798" s="95"/>
      <c r="F798" s="95"/>
      <c r="G798" s="257"/>
    </row>
    <row r="799" spans="1:7" ht="15">
      <c r="A799" s="126"/>
      <c r="B799" s="256"/>
      <c r="C799" s="95"/>
      <c r="D799" s="95"/>
      <c r="E799" s="95"/>
      <c r="F799" s="95"/>
      <c r="G799" s="257"/>
    </row>
    <row r="800" spans="1:7" ht="15">
      <c r="A800" s="126"/>
      <c r="B800" s="256"/>
      <c r="C800" s="95"/>
      <c r="D800" s="95"/>
      <c r="E800" s="95"/>
      <c r="F800" s="95"/>
      <c r="G800" s="257"/>
    </row>
    <row r="801" spans="1:7" ht="15">
      <c r="A801" s="126"/>
      <c r="B801" s="256"/>
      <c r="C801" s="95"/>
      <c r="D801" s="95"/>
      <c r="E801" s="95"/>
      <c r="F801" s="95"/>
      <c r="G801" s="257"/>
    </row>
    <row r="802" spans="1:7" ht="15">
      <c r="A802" s="126"/>
      <c r="B802" s="256"/>
      <c r="C802" s="95"/>
      <c r="D802" s="95"/>
      <c r="E802" s="95"/>
      <c r="F802" s="95"/>
      <c r="G802" s="257"/>
    </row>
    <row r="803" spans="1:7" ht="15">
      <c r="A803" s="126"/>
      <c r="B803" s="256"/>
      <c r="C803" s="95"/>
      <c r="D803" s="95"/>
      <c r="E803" s="95"/>
      <c r="F803" s="95"/>
      <c r="G803" s="257"/>
    </row>
    <row r="804" spans="1:7" ht="15">
      <c r="A804" s="126"/>
      <c r="B804" s="256"/>
      <c r="C804" s="95"/>
      <c r="D804" s="95"/>
      <c r="E804" s="95"/>
      <c r="F804" s="95"/>
      <c r="G804" s="257"/>
    </row>
    <row r="805" spans="1:7" ht="15">
      <c r="A805" s="126"/>
      <c r="B805" s="256"/>
      <c r="C805" s="95"/>
      <c r="D805" s="95"/>
      <c r="E805" s="95"/>
      <c r="F805" s="95"/>
      <c r="G805" s="257"/>
    </row>
    <row r="806" spans="1:7" ht="15">
      <c r="A806" s="126"/>
      <c r="B806" s="256"/>
      <c r="C806" s="95"/>
      <c r="D806" s="95"/>
      <c r="E806" s="95"/>
      <c r="F806" s="95"/>
      <c r="G806" s="257"/>
    </row>
    <row r="807" spans="1:7" ht="15">
      <c r="A807" s="126"/>
      <c r="B807" s="256"/>
      <c r="C807" s="95"/>
      <c r="D807" s="95"/>
      <c r="E807" s="95"/>
      <c r="F807" s="95"/>
      <c r="G807" s="257"/>
    </row>
    <row r="808" spans="1:7" ht="15">
      <c r="A808" s="126"/>
      <c r="B808" s="256"/>
      <c r="C808" s="95"/>
      <c r="D808" s="95"/>
      <c r="E808" s="95"/>
      <c r="F808" s="95"/>
      <c r="G808" s="257"/>
    </row>
    <row r="809" spans="1:7" ht="15">
      <c r="A809" s="126"/>
      <c r="B809" s="256"/>
      <c r="C809" s="95"/>
      <c r="D809" s="95"/>
      <c r="E809" s="95"/>
      <c r="F809" s="95"/>
      <c r="G809" s="257"/>
    </row>
    <row r="810" spans="1:7" ht="15">
      <c r="A810" s="126"/>
      <c r="B810" s="256"/>
      <c r="C810" s="95"/>
      <c r="D810" s="95"/>
      <c r="E810" s="95"/>
      <c r="F810" s="95"/>
      <c r="G810" s="257"/>
    </row>
    <row r="811" spans="1:7" ht="15">
      <c r="A811" s="126"/>
      <c r="B811" s="256"/>
      <c r="C811" s="95"/>
      <c r="D811" s="95"/>
      <c r="E811" s="95"/>
      <c r="F811" s="95"/>
      <c r="G811" s="257"/>
    </row>
    <row r="812" spans="1:7" ht="15">
      <c r="A812" s="126"/>
      <c r="B812" s="256"/>
      <c r="C812" s="95"/>
      <c r="D812" s="95"/>
      <c r="E812" s="95"/>
      <c r="F812" s="95"/>
      <c r="G812" s="257"/>
    </row>
    <row r="813" spans="1:7" ht="15">
      <c r="A813" s="126"/>
      <c r="B813" s="256"/>
      <c r="C813" s="95"/>
      <c r="D813" s="95"/>
      <c r="E813" s="95"/>
      <c r="F813" s="95"/>
      <c r="G813" s="257"/>
    </row>
    <row r="814" spans="1:7" ht="15">
      <c r="A814" s="126"/>
      <c r="B814" s="256"/>
      <c r="C814" s="95"/>
      <c r="D814" s="95"/>
      <c r="E814" s="95"/>
      <c r="F814" s="95"/>
      <c r="G814" s="257"/>
    </row>
    <row r="815" spans="1:7" ht="15">
      <c r="A815" s="126"/>
      <c r="B815" s="256"/>
      <c r="C815" s="95"/>
      <c r="D815" s="95"/>
      <c r="E815" s="95"/>
      <c r="F815" s="95"/>
      <c r="G815" s="257"/>
    </row>
    <row r="816" spans="1:7" ht="15">
      <c r="A816" s="126"/>
      <c r="B816" s="256"/>
      <c r="C816" s="95"/>
      <c r="D816" s="95"/>
      <c r="E816" s="95"/>
      <c r="F816" s="95"/>
      <c r="G816" s="257"/>
    </row>
    <row r="817" spans="1:7" ht="15">
      <c r="A817" s="126"/>
      <c r="B817" s="256"/>
      <c r="C817" s="95"/>
      <c r="D817" s="95"/>
      <c r="E817" s="95"/>
      <c r="F817" s="95"/>
      <c r="G817" s="257"/>
    </row>
    <row r="818" spans="1:7" ht="15">
      <c r="A818" s="126"/>
      <c r="B818" s="256"/>
      <c r="C818" s="95"/>
      <c r="D818" s="95"/>
      <c r="E818" s="95"/>
      <c r="F818" s="95"/>
      <c r="G818" s="257"/>
    </row>
    <row r="819" spans="1:7" ht="15">
      <c r="A819" s="126"/>
      <c r="B819" s="256"/>
      <c r="C819" s="95"/>
      <c r="D819" s="95"/>
      <c r="E819" s="95"/>
      <c r="F819" s="95"/>
      <c r="G819" s="257"/>
    </row>
    <row r="820" spans="1:7" ht="15">
      <c r="A820" s="126"/>
      <c r="B820" s="256"/>
      <c r="C820" s="95"/>
      <c r="D820" s="95"/>
      <c r="E820" s="95"/>
      <c r="F820" s="95"/>
      <c r="G820" s="257"/>
    </row>
    <row r="821" spans="1:7" ht="15">
      <c r="A821" s="126"/>
      <c r="B821" s="256"/>
      <c r="C821" s="95"/>
      <c r="D821" s="95"/>
      <c r="E821" s="95"/>
      <c r="F821" s="95"/>
      <c r="G821" s="257"/>
    </row>
    <row r="822" spans="1:7" ht="15">
      <c r="A822" s="126"/>
      <c r="B822" s="256"/>
      <c r="C822" s="95"/>
      <c r="D822" s="95"/>
      <c r="E822" s="95"/>
      <c r="F822" s="95"/>
      <c r="G822" s="257"/>
    </row>
    <row r="823" spans="1:7" ht="15">
      <c r="A823" s="126"/>
      <c r="B823" s="256"/>
      <c r="C823" s="95"/>
      <c r="D823" s="95"/>
      <c r="E823" s="95"/>
      <c r="F823" s="95"/>
      <c r="G823" s="257"/>
    </row>
    <row r="824" spans="1:7" ht="15">
      <c r="A824" s="126"/>
      <c r="B824" s="256"/>
      <c r="C824" s="95"/>
      <c r="D824" s="95"/>
      <c r="E824" s="95"/>
      <c r="F824" s="95"/>
      <c r="G824" s="257"/>
    </row>
    <row r="825" spans="1:7" ht="15">
      <c r="A825" s="126"/>
      <c r="B825" s="256"/>
      <c r="C825" s="95"/>
      <c r="D825" s="95"/>
      <c r="E825" s="95"/>
      <c r="F825" s="95"/>
      <c r="G825" s="257"/>
    </row>
    <row r="826" spans="1:7" ht="15">
      <c r="A826" s="126"/>
      <c r="B826" s="256"/>
      <c r="C826" s="95"/>
      <c r="D826" s="95"/>
      <c r="E826" s="95"/>
      <c r="F826" s="95"/>
      <c r="G826" s="257"/>
    </row>
    <row r="827" spans="1:7" ht="15">
      <c r="A827" s="126"/>
      <c r="B827" s="256"/>
      <c r="C827" s="95"/>
      <c r="D827" s="95"/>
      <c r="E827" s="95"/>
      <c r="F827" s="95"/>
      <c r="G827" s="257"/>
    </row>
    <row r="828" spans="1:7" ht="15">
      <c r="A828" s="126"/>
      <c r="B828" s="256"/>
      <c r="C828" s="95"/>
      <c r="D828" s="95"/>
      <c r="E828" s="95"/>
      <c r="F828" s="95"/>
      <c r="G828" s="257"/>
    </row>
    <row r="829" spans="1:7" ht="15">
      <c r="A829" s="126"/>
      <c r="B829" s="256"/>
      <c r="C829" s="95"/>
      <c r="D829" s="95"/>
      <c r="E829" s="95"/>
      <c r="F829" s="95"/>
      <c r="G829" s="257"/>
    </row>
    <row r="830" spans="1:7" ht="15">
      <c r="A830" s="126"/>
      <c r="B830" s="256"/>
      <c r="C830" s="95"/>
      <c r="D830" s="95"/>
      <c r="E830" s="95"/>
      <c r="F830" s="95"/>
      <c r="G830" s="257"/>
    </row>
    <row r="831" spans="1:7" ht="15">
      <c r="A831" s="126"/>
      <c r="B831" s="256"/>
      <c r="C831" s="95"/>
      <c r="D831" s="95"/>
      <c r="E831" s="95"/>
      <c r="F831" s="95"/>
      <c r="G831" s="257"/>
    </row>
    <row r="832" spans="1:7" ht="15">
      <c r="A832" s="126"/>
      <c r="B832" s="256"/>
      <c r="C832" s="95"/>
      <c r="D832" s="95"/>
      <c r="E832" s="95"/>
      <c r="F832" s="95"/>
      <c r="G832" s="257"/>
    </row>
    <row r="833" spans="1:7" ht="15">
      <c r="A833" s="126"/>
      <c r="B833" s="256"/>
      <c r="C833" s="95"/>
      <c r="D833" s="95"/>
      <c r="E833" s="95"/>
      <c r="F833" s="95"/>
      <c r="G833" s="257"/>
    </row>
    <row r="834" spans="1:7" ht="15">
      <c r="A834" s="126"/>
      <c r="B834" s="256"/>
      <c r="C834" s="95"/>
      <c r="D834" s="95"/>
      <c r="E834" s="95"/>
      <c r="F834" s="95"/>
      <c r="G834" s="257"/>
    </row>
    <row r="835" spans="1:7" ht="15">
      <c r="A835" s="126"/>
      <c r="B835" s="256"/>
      <c r="C835" s="95"/>
      <c r="D835" s="95"/>
      <c r="E835" s="95"/>
      <c r="F835" s="95"/>
      <c r="G835" s="257"/>
    </row>
    <row r="836" spans="1:7" ht="15">
      <c r="A836" s="126"/>
      <c r="B836" s="256"/>
      <c r="C836" s="95"/>
      <c r="D836" s="95"/>
      <c r="E836" s="95"/>
      <c r="F836" s="95"/>
      <c r="G836" s="257"/>
    </row>
    <row r="837" spans="1:7" ht="15">
      <c r="A837" s="126"/>
      <c r="B837" s="256"/>
      <c r="C837" s="95"/>
      <c r="D837" s="95"/>
      <c r="E837" s="95"/>
      <c r="F837" s="95"/>
      <c r="G837" s="257"/>
    </row>
    <row r="838" spans="1:7" ht="15">
      <c r="A838" s="126"/>
      <c r="B838" s="256"/>
      <c r="C838" s="95"/>
      <c r="D838" s="95"/>
      <c r="E838" s="95"/>
      <c r="F838" s="95"/>
      <c r="G838" s="257"/>
    </row>
    <row r="839" spans="1:7" ht="15">
      <c r="A839" s="126"/>
      <c r="B839" s="256"/>
      <c r="C839" s="95"/>
      <c r="D839" s="95"/>
      <c r="E839" s="95"/>
      <c r="F839" s="95"/>
      <c r="G839" s="257"/>
    </row>
    <row r="840" spans="1:7" ht="15">
      <c r="A840" s="126"/>
      <c r="B840" s="256"/>
      <c r="C840" s="95"/>
      <c r="D840" s="95"/>
      <c r="E840" s="95"/>
      <c r="F840" s="95"/>
      <c r="G840" s="257"/>
    </row>
    <row r="841" spans="1:7" ht="15">
      <c r="A841" s="126"/>
      <c r="B841" s="256"/>
      <c r="C841" s="95"/>
      <c r="D841" s="95"/>
      <c r="E841" s="95"/>
      <c r="F841" s="95"/>
      <c r="G841" s="257"/>
    </row>
    <row r="842" spans="1:7" ht="15">
      <c r="A842" s="126"/>
      <c r="B842" s="256"/>
      <c r="C842" s="95"/>
      <c r="D842" s="95"/>
      <c r="E842" s="95"/>
      <c r="F842" s="95"/>
      <c r="G842" s="257"/>
    </row>
    <row r="843" spans="1:7" ht="15">
      <c r="A843" s="126"/>
      <c r="B843" s="256"/>
      <c r="C843" s="95"/>
      <c r="D843" s="95"/>
      <c r="E843" s="95"/>
      <c r="F843" s="95"/>
      <c r="G843" s="257"/>
    </row>
    <row r="844" spans="1:7" ht="15">
      <c r="A844" s="126"/>
      <c r="B844" s="256"/>
      <c r="C844" s="95"/>
      <c r="D844" s="95"/>
      <c r="E844" s="95"/>
      <c r="F844" s="95"/>
      <c r="G844" s="257"/>
    </row>
    <row r="845" spans="1:7" ht="15">
      <c r="A845" s="126"/>
      <c r="B845" s="256"/>
      <c r="C845" s="95"/>
      <c r="D845" s="95"/>
      <c r="E845" s="95"/>
      <c r="F845" s="95"/>
      <c r="G845" s="257"/>
    </row>
    <row r="846" spans="1:7" ht="15">
      <c r="A846" s="126"/>
      <c r="B846" s="256"/>
      <c r="C846" s="95"/>
      <c r="D846" s="95"/>
      <c r="E846" s="95"/>
      <c r="F846" s="95"/>
      <c r="G846" s="257"/>
    </row>
    <row r="847" spans="1:7" ht="15">
      <c r="A847" s="126"/>
      <c r="B847" s="256"/>
      <c r="C847" s="95"/>
      <c r="D847" s="95"/>
      <c r="E847" s="95"/>
      <c r="F847" s="95"/>
      <c r="G847" s="257"/>
    </row>
    <row r="848" spans="1:7" ht="15">
      <c r="A848" s="126"/>
      <c r="B848" s="256"/>
      <c r="C848" s="95"/>
      <c r="D848" s="95"/>
      <c r="E848" s="95"/>
      <c r="F848" s="95"/>
      <c r="G848" s="257"/>
    </row>
    <row r="849" spans="1:7" ht="15">
      <c r="A849" s="126"/>
      <c r="B849" s="256"/>
      <c r="C849" s="95"/>
      <c r="D849" s="95"/>
      <c r="E849" s="95"/>
      <c r="F849" s="95"/>
      <c r="G849" s="257"/>
    </row>
    <row r="850" spans="1:7" ht="15">
      <c r="A850" s="126"/>
      <c r="B850" s="256"/>
      <c r="C850" s="95"/>
      <c r="D850" s="95"/>
      <c r="E850" s="95"/>
      <c r="F850" s="95"/>
      <c r="G850" s="257"/>
    </row>
    <row r="851" spans="1:7" ht="15">
      <c r="A851" s="126"/>
      <c r="B851" s="256"/>
      <c r="C851" s="95"/>
      <c r="D851" s="95"/>
      <c r="E851" s="95"/>
      <c r="F851" s="95"/>
      <c r="G851" s="257"/>
    </row>
    <row r="852" spans="1:7" ht="15">
      <c r="A852" s="126"/>
      <c r="B852" s="256"/>
      <c r="C852" s="95"/>
      <c r="D852" s="95"/>
      <c r="E852" s="95"/>
      <c r="F852" s="95"/>
      <c r="G852" s="257"/>
    </row>
    <row r="853" spans="1:7" ht="15">
      <c r="A853" s="126"/>
      <c r="B853" s="256"/>
      <c r="C853" s="95"/>
      <c r="D853" s="95"/>
      <c r="E853" s="95"/>
      <c r="F853" s="95"/>
      <c r="G853" s="257"/>
    </row>
    <row r="854" spans="1:7" ht="15">
      <c r="A854" s="126"/>
      <c r="B854" s="256"/>
      <c r="C854" s="95"/>
      <c r="D854" s="95"/>
      <c r="E854" s="95"/>
      <c r="F854" s="95"/>
      <c r="G854" s="257"/>
    </row>
    <row r="855" spans="1:7" ht="15">
      <c r="A855" s="126"/>
      <c r="B855" s="256"/>
      <c r="C855" s="95"/>
      <c r="D855" s="95"/>
      <c r="E855" s="95"/>
      <c r="F855" s="95"/>
      <c r="G855" s="257"/>
    </row>
    <row r="856" spans="1:7" ht="15">
      <c r="A856" s="126"/>
      <c r="B856" s="256"/>
      <c r="C856" s="95"/>
      <c r="D856" s="95"/>
      <c r="E856" s="95"/>
      <c r="F856" s="95"/>
      <c r="G856" s="257"/>
    </row>
    <row r="857" spans="1:7" ht="15">
      <c r="A857" s="126"/>
      <c r="B857" s="256"/>
      <c r="C857" s="95"/>
      <c r="D857" s="95"/>
      <c r="E857" s="95"/>
      <c r="F857" s="95"/>
      <c r="G857" s="257"/>
    </row>
    <row r="858" spans="1:7" ht="15">
      <c r="A858" s="126"/>
      <c r="B858" s="256"/>
      <c r="C858" s="95"/>
      <c r="D858" s="95"/>
      <c r="E858" s="95"/>
      <c r="F858" s="95"/>
      <c r="G858" s="257"/>
    </row>
    <row r="859" spans="1:7" ht="15">
      <c r="A859" s="126"/>
      <c r="B859" s="256"/>
      <c r="C859" s="95"/>
      <c r="D859" s="95"/>
      <c r="E859" s="95"/>
      <c r="F859" s="95"/>
      <c r="G859" s="257"/>
    </row>
    <row r="860" spans="1:7" ht="15">
      <c r="A860" s="126"/>
      <c r="B860" s="256"/>
      <c r="C860" s="95"/>
      <c r="D860" s="95"/>
      <c r="E860" s="95"/>
      <c r="F860" s="95"/>
      <c r="G860" s="257"/>
    </row>
    <row r="861" spans="1:7" ht="15">
      <c r="A861" s="126"/>
      <c r="B861" s="256"/>
      <c r="C861" s="95"/>
      <c r="D861" s="95"/>
      <c r="E861" s="95"/>
      <c r="F861" s="95"/>
      <c r="G861" s="257"/>
    </row>
    <row r="862" spans="1:7" ht="15">
      <c r="A862" s="126"/>
      <c r="B862" s="256"/>
      <c r="C862" s="95"/>
      <c r="D862" s="95"/>
      <c r="E862" s="95"/>
      <c r="F862" s="95"/>
      <c r="G862" s="257"/>
    </row>
    <row r="863" spans="1:7" ht="15">
      <c r="A863" s="126"/>
      <c r="B863" s="256"/>
      <c r="C863" s="95"/>
      <c r="D863" s="95"/>
      <c r="E863" s="95"/>
      <c r="F863" s="95"/>
      <c r="G863" s="257"/>
    </row>
    <row r="864" spans="1:7" ht="15">
      <c r="A864" s="126"/>
      <c r="B864" s="256"/>
      <c r="C864" s="95"/>
      <c r="D864" s="95"/>
      <c r="E864" s="95"/>
      <c r="F864" s="95"/>
      <c r="G864" s="257"/>
    </row>
    <row r="865" spans="1:7" ht="15">
      <c r="A865" s="126"/>
      <c r="B865" s="256"/>
      <c r="C865" s="95"/>
      <c r="D865" s="95"/>
      <c r="E865" s="95"/>
      <c r="F865" s="95"/>
      <c r="G865" s="257"/>
    </row>
    <row r="866" spans="1:7" ht="15">
      <c r="A866" s="126"/>
      <c r="B866" s="256"/>
      <c r="C866" s="95"/>
      <c r="D866" s="95"/>
      <c r="E866" s="95"/>
      <c r="F866" s="95"/>
      <c r="G866" s="257"/>
    </row>
    <row r="867" spans="1:7" ht="15">
      <c r="A867" s="126"/>
      <c r="B867" s="256"/>
      <c r="C867" s="95"/>
      <c r="D867" s="95"/>
      <c r="E867" s="95"/>
      <c r="F867" s="95"/>
      <c r="G867" s="257"/>
    </row>
    <row r="868" spans="1:7" ht="15">
      <c r="A868" s="126"/>
      <c r="B868" s="256"/>
      <c r="C868" s="95"/>
      <c r="D868" s="95"/>
      <c r="E868" s="95"/>
      <c r="F868" s="95"/>
      <c r="G868" s="257"/>
    </row>
    <row r="869" spans="1:7" ht="15">
      <c r="A869" s="126"/>
      <c r="B869" s="256"/>
      <c r="C869" s="95"/>
      <c r="D869" s="95"/>
      <c r="E869" s="95"/>
      <c r="F869" s="95"/>
      <c r="G869" s="257"/>
    </row>
    <row r="870" spans="1:7" ht="15">
      <c r="A870" s="126"/>
      <c r="B870" s="256"/>
      <c r="C870" s="95"/>
      <c r="D870" s="95"/>
      <c r="E870" s="95"/>
      <c r="F870" s="95"/>
      <c r="G870" s="257"/>
    </row>
    <row r="871" spans="1:7" ht="15">
      <c r="A871" s="126"/>
      <c r="B871" s="256"/>
      <c r="C871" s="95"/>
      <c r="D871" s="95"/>
      <c r="E871" s="95"/>
      <c r="F871" s="95"/>
      <c r="G871" s="257"/>
    </row>
    <row r="872" spans="1:7" ht="15">
      <c r="A872" s="126"/>
      <c r="B872" s="256"/>
      <c r="C872" s="95"/>
      <c r="D872" s="95"/>
      <c r="E872" s="95"/>
      <c r="F872" s="95"/>
      <c r="G872" s="257"/>
    </row>
    <row r="873" spans="1:7" ht="15">
      <c r="A873" s="126"/>
      <c r="B873" s="256"/>
      <c r="C873" s="95"/>
      <c r="D873" s="95"/>
      <c r="E873" s="95"/>
      <c r="F873" s="95"/>
      <c r="G873" s="257"/>
    </row>
    <row r="874" spans="1:7" ht="15">
      <c r="A874" s="126"/>
      <c r="B874" s="256"/>
      <c r="C874" s="95"/>
      <c r="D874" s="95"/>
      <c r="E874" s="95"/>
      <c r="F874" s="95"/>
      <c r="G874" s="257"/>
    </row>
    <row r="875" spans="1:7" ht="15">
      <c r="A875" s="126"/>
      <c r="B875" s="256"/>
      <c r="C875" s="95"/>
      <c r="D875" s="95"/>
      <c r="E875" s="95"/>
      <c r="F875" s="95"/>
      <c r="G875" s="257"/>
    </row>
    <row r="876" spans="1:7" ht="15">
      <c r="A876" s="126"/>
      <c r="B876" s="256"/>
      <c r="C876" s="95"/>
      <c r="D876" s="95"/>
      <c r="E876" s="95"/>
      <c r="F876" s="95"/>
      <c r="G876" s="257"/>
    </row>
    <row r="877" spans="1:7" ht="15">
      <c r="A877" s="126"/>
      <c r="B877" s="256"/>
      <c r="C877" s="95"/>
      <c r="D877" s="95"/>
      <c r="E877" s="95"/>
      <c r="F877" s="95"/>
      <c r="G877" s="257"/>
    </row>
    <row r="878" spans="1:7" ht="15">
      <c r="A878" s="126"/>
      <c r="B878" s="256"/>
      <c r="C878" s="95"/>
      <c r="D878" s="95"/>
      <c r="E878" s="95"/>
      <c r="F878" s="95"/>
      <c r="G878" s="257"/>
    </row>
    <row r="879" spans="1:7" ht="15">
      <c r="A879" s="126"/>
      <c r="B879" s="256"/>
      <c r="C879" s="95"/>
      <c r="D879" s="95"/>
      <c r="E879" s="95"/>
      <c r="F879" s="95"/>
      <c r="G879" s="257"/>
    </row>
    <row r="880" spans="1:7" ht="15">
      <c r="A880" s="126"/>
      <c r="B880" s="256"/>
      <c r="C880" s="95"/>
      <c r="D880" s="95"/>
      <c r="E880" s="95"/>
      <c r="F880" s="95"/>
      <c r="G880" s="257"/>
    </row>
    <row r="881" spans="1:7" ht="15">
      <c r="A881" s="126"/>
      <c r="B881" s="256"/>
      <c r="C881" s="95"/>
      <c r="D881" s="95"/>
      <c r="E881" s="95"/>
      <c r="F881" s="95"/>
      <c r="G881" s="257"/>
    </row>
    <row r="882" spans="1:7" ht="15">
      <c r="A882" s="126"/>
      <c r="B882" s="256"/>
      <c r="C882" s="95"/>
      <c r="D882" s="95"/>
      <c r="E882" s="95"/>
      <c r="F882" s="95"/>
      <c r="G882" s="257"/>
    </row>
    <row r="883" spans="1:7" ht="15">
      <c r="A883" s="126"/>
      <c r="B883" s="256"/>
      <c r="C883" s="95"/>
      <c r="D883" s="95"/>
      <c r="E883" s="95"/>
      <c r="F883" s="95"/>
      <c r="G883" s="257"/>
    </row>
    <row r="884" spans="1:7" ht="15">
      <c r="A884" s="126"/>
      <c r="B884" s="256"/>
      <c r="C884" s="95"/>
      <c r="D884" s="95"/>
      <c r="E884" s="95"/>
      <c r="F884" s="95"/>
      <c r="G884" s="257"/>
    </row>
    <row r="885" spans="1:7" ht="15">
      <c r="A885" s="126"/>
      <c r="B885" s="256"/>
      <c r="C885" s="95"/>
      <c r="D885" s="95"/>
      <c r="E885" s="95"/>
      <c r="F885" s="95"/>
      <c r="G885" s="257"/>
    </row>
    <row r="886" spans="1:7" ht="15">
      <c r="A886" s="126"/>
      <c r="B886" s="256"/>
      <c r="C886" s="95"/>
      <c r="D886" s="95"/>
      <c r="E886" s="95"/>
      <c r="F886" s="95"/>
      <c r="G886" s="257"/>
    </row>
    <row r="887" spans="1:7" ht="15">
      <c r="A887" s="126"/>
      <c r="B887" s="256"/>
      <c r="C887" s="95"/>
      <c r="D887" s="95"/>
      <c r="E887" s="95"/>
      <c r="F887" s="95"/>
      <c r="G887" s="257"/>
    </row>
    <row r="888" spans="1:7" ht="15">
      <c r="A888" s="126"/>
      <c r="B888" s="256"/>
      <c r="C888" s="95"/>
      <c r="D888" s="95"/>
      <c r="E888" s="95"/>
      <c r="F888" s="95"/>
      <c r="G888" s="257"/>
    </row>
    <row r="889" spans="1:7" ht="15">
      <c r="A889" s="126"/>
      <c r="B889" s="256"/>
      <c r="C889" s="95"/>
      <c r="D889" s="95"/>
      <c r="E889" s="95"/>
      <c r="F889" s="95"/>
      <c r="G889" s="257"/>
    </row>
    <row r="890" spans="1:7" ht="15">
      <c r="A890" s="126"/>
      <c r="B890" s="256"/>
      <c r="C890" s="95"/>
      <c r="D890" s="95"/>
      <c r="E890" s="95"/>
      <c r="F890" s="95"/>
      <c r="G890" s="257"/>
    </row>
    <row r="891" spans="1:7" ht="15">
      <c r="A891" s="126"/>
      <c r="B891" s="256"/>
      <c r="C891" s="95"/>
      <c r="D891" s="95"/>
      <c r="E891" s="95"/>
      <c r="F891" s="95"/>
      <c r="G891" s="257"/>
    </row>
    <row r="892" spans="1:7" ht="15">
      <c r="A892" s="126"/>
      <c r="B892" s="256"/>
      <c r="C892" s="95"/>
      <c r="D892" s="95"/>
      <c r="E892" s="95"/>
      <c r="F892" s="95"/>
      <c r="G892" s="257"/>
    </row>
    <row r="893" spans="1:7" ht="15">
      <c r="A893" s="126"/>
      <c r="B893" s="256"/>
      <c r="C893" s="95"/>
      <c r="D893" s="95"/>
      <c r="E893" s="95"/>
      <c r="F893" s="95"/>
      <c r="G893" s="257"/>
    </row>
    <row r="894" spans="1:7" ht="15">
      <c r="A894" s="126"/>
      <c r="B894" s="256"/>
      <c r="C894" s="95"/>
      <c r="D894" s="95"/>
      <c r="E894" s="95"/>
      <c r="F894" s="95"/>
      <c r="G894" s="257"/>
    </row>
    <row r="895" spans="1:7" ht="15">
      <c r="A895" s="126"/>
      <c r="B895" s="256"/>
      <c r="C895" s="95"/>
      <c r="D895" s="95"/>
      <c r="E895" s="95"/>
      <c r="F895" s="95"/>
      <c r="G895" s="257"/>
    </row>
    <row r="896" spans="1:7" ht="15">
      <c r="A896" s="126"/>
      <c r="B896" s="256"/>
      <c r="C896" s="95"/>
      <c r="D896" s="95"/>
      <c r="E896" s="95"/>
      <c r="F896" s="95"/>
      <c r="G896" s="257"/>
    </row>
    <row r="897" spans="1:7" ht="15">
      <c r="A897" s="126"/>
      <c r="B897" s="256"/>
      <c r="C897" s="95"/>
      <c r="D897" s="95"/>
      <c r="E897" s="95"/>
      <c r="F897" s="95"/>
      <c r="G897" s="257"/>
    </row>
    <row r="898" spans="1:7" ht="15">
      <c r="A898" s="126"/>
      <c r="B898" s="256"/>
      <c r="C898" s="95"/>
      <c r="D898" s="95"/>
      <c r="E898" s="95"/>
      <c r="F898" s="95"/>
      <c r="G898" s="257"/>
    </row>
    <row r="899" spans="1:7" ht="15">
      <c r="A899" s="126"/>
      <c r="B899" s="256"/>
      <c r="C899" s="95"/>
      <c r="D899" s="95"/>
      <c r="E899" s="95"/>
      <c r="F899" s="95"/>
      <c r="G899" s="257"/>
    </row>
    <row r="900" spans="1:7" ht="15">
      <c r="A900" s="126"/>
      <c r="B900" s="256"/>
      <c r="C900" s="95"/>
      <c r="D900" s="95"/>
      <c r="E900" s="95"/>
      <c r="F900" s="95"/>
      <c r="G900" s="257"/>
    </row>
    <row r="901" spans="1:7" ht="15">
      <c r="A901" s="126"/>
      <c r="B901" s="256"/>
      <c r="C901" s="95"/>
      <c r="D901" s="95"/>
      <c r="E901" s="95"/>
      <c r="F901" s="95"/>
      <c r="G901" s="257"/>
    </row>
    <row r="902" spans="1:7" ht="15">
      <c r="A902" s="126"/>
      <c r="B902" s="256"/>
      <c r="C902" s="95"/>
      <c r="D902" s="95"/>
      <c r="E902" s="95"/>
      <c r="F902" s="95"/>
      <c r="G902" s="257"/>
    </row>
    <row r="903" spans="1:7" ht="15">
      <c r="A903" s="126"/>
      <c r="B903" s="256"/>
      <c r="C903" s="95"/>
      <c r="D903" s="95"/>
      <c r="E903" s="95"/>
      <c r="F903" s="95"/>
      <c r="G903" s="257"/>
    </row>
    <row r="904" spans="1:7" ht="15">
      <c r="A904" s="126"/>
      <c r="B904" s="256"/>
      <c r="C904" s="95"/>
      <c r="D904" s="95"/>
      <c r="E904" s="95"/>
      <c r="F904" s="95"/>
      <c r="G904" s="257"/>
    </row>
    <row r="905" spans="1:7" ht="15">
      <c r="A905" s="126"/>
      <c r="B905" s="256"/>
      <c r="C905" s="95"/>
      <c r="D905" s="95"/>
      <c r="E905" s="95"/>
      <c r="F905" s="95"/>
      <c r="G905" s="257"/>
    </row>
    <row r="906" spans="1:7" ht="15">
      <c r="A906" s="126"/>
      <c r="B906" s="256"/>
      <c r="C906" s="95"/>
      <c r="D906" s="95"/>
      <c r="E906" s="95"/>
      <c r="F906" s="95"/>
      <c r="G906" s="257"/>
    </row>
    <row r="907" spans="1:7" ht="15">
      <c r="A907" s="126"/>
      <c r="B907" s="256"/>
      <c r="C907" s="95"/>
      <c r="D907" s="95"/>
      <c r="E907" s="95"/>
      <c r="F907" s="95"/>
      <c r="G907" s="257"/>
    </row>
    <row r="908" spans="1:7" ht="15">
      <c r="A908" s="126"/>
      <c r="B908" s="256"/>
      <c r="C908" s="95"/>
      <c r="D908" s="95"/>
      <c r="E908" s="95"/>
      <c r="F908" s="95"/>
      <c r="G908" s="257"/>
    </row>
    <row r="909" spans="1:7" ht="15">
      <c r="A909" s="126"/>
      <c r="B909" s="256"/>
      <c r="C909" s="95"/>
      <c r="D909" s="95"/>
      <c r="E909" s="95"/>
      <c r="F909" s="95"/>
      <c r="G909" s="257"/>
    </row>
    <row r="910" spans="1:7" ht="15">
      <c r="A910" s="126"/>
      <c r="B910" s="256"/>
      <c r="C910" s="95"/>
      <c r="D910" s="95"/>
      <c r="E910" s="95"/>
      <c r="F910" s="95"/>
      <c r="G910" s="257"/>
    </row>
    <row r="911" spans="1:7" ht="15">
      <c r="A911" s="126"/>
      <c r="B911" s="256"/>
      <c r="C911" s="95"/>
      <c r="D911" s="95"/>
      <c r="E911" s="95"/>
      <c r="F911" s="95"/>
      <c r="G911" s="257"/>
    </row>
    <row r="912" spans="1:7" ht="15">
      <c r="A912" s="126"/>
      <c r="B912" s="256"/>
      <c r="C912" s="95"/>
      <c r="D912" s="95"/>
      <c r="E912" s="95"/>
      <c r="F912" s="95"/>
      <c r="G912" s="257"/>
    </row>
    <row r="913" spans="1:7" ht="15">
      <c r="A913" s="126"/>
      <c r="B913" s="256"/>
      <c r="C913" s="95"/>
      <c r="D913" s="95"/>
      <c r="E913" s="95"/>
      <c r="F913" s="95"/>
      <c r="G913" s="257"/>
    </row>
    <row r="914" spans="1:7" ht="15">
      <c r="A914" s="126"/>
      <c r="B914" s="256"/>
      <c r="C914" s="95"/>
      <c r="D914" s="95"/>
      <c r="E914" s="95"/>
      <c r="F914" s="95"/>
      <c r="G914" s="257"/>
    </row>
    <row r="915" spans="1:7" ht="15">
      <c r="A915" s="126"/>
      <c r="B915" s="256"/>
      <c r="C915" s="95"/>
      <c r="D915" s="95"/>
      <c r="E915" s="95"/>
      <c r="F915" s="95"/>
      <c r="G915" s="257"/>
    </row>
    <row r="916" spans="1:7" ht="15">
      <c r="A916" s="126"/>
      <c r="B916" s="256"/>
      <c r="C916" s="95"/>
      <c r="D916" s="95"/>
      <c r="E916" s="95"/>
      <c r="F916" s="95"/>
      <c r="G916" s="257"/>
    </row>
    <row r="917" spans="1:7" ht="15">
      <c r="A917" s="126"/>
      <c r="B917" s="256"/>
      <c r="C917" s="95"/>
      <c r="D917" s="95"/>
      <c r="E917" s="95"/>
      <c r="F917" s="95"/>
      <c r="G917" s="257"/>
    </row>
    <row r="918" spans="1:7" ht="15">
      <c r="A918" s="126"/>
      <c r="B918" s="256"/>
      <c r="C918" s="95"/>
      <c r="D918" s="95"/>
      <c r="E918" s="95"/>
      <c r="F918" s="95"/>
      <c r="G918" s="257"/>
    </row>
    <row r="919" spans="1:7" ht="15">
      <c r="A919" s="126"/>
      <c r="B919" s="256"/>
      <c r="C919" s="95"/>
      <c r="D919" s="95"/>
      <c r="E919" s="95"/>
      <c r="F919" s="95"/>
      <c r="G919" s="257"/>
    </row>
    <row r="920" spans="1:7" ht="15">
      <c r="A920" s="126"/>
      <c r="B920" s="256"/>
      <c r="C920" s="95"/>
      <c r="D920" s="95"/>
      <c r="E920" s="95"/>
      <c r="F920" s="95"/>
      <c r="G920" s="257"/>
    </row>
    <row r="921" spans="1:7" ht="15">
      <c r="A921" s="126"/>
      <c r="B921" s="256"/>
      <c r="C921" s="95"/>
      <c r="D921" s="95"/>
      <c r="E921" s="95"/>
      <c r="F921" s="95"/>
      <c r="G921" s="257"/>
    </row>
    <row r="922" spans="1:7" ht="15">
      <c r="A922" s="126"/>
      <c r="B922" s="256"/>
      <c r="C922" s="95"/>
      <c r="D922" s="95"/>
      <c r="E922" s="95"/>
      <c r="F922" s="95"/>
      <c r="G922" s="257"/>
    </row>
    <row r="923" spans="1:7" ht="15">
      <c r="A923" s="126"/>
      <c r="B923" s="256"/>
      <c r="C923" s="95"/>
      <c r="D923" s="95"/>
      <c r="E923" s="95"/>
      <c r="F923" s="95"/>
      <c r="G923" s="257"/>
    </row>
    <row r="924" spans="1:7" ht="15">
      <c r="A924" s="126"/>
      <c r="B924" s="256"/>
      <c r="C924" s="95"/>
      <c r="D924" s="95"/>
      <c r="E924" s="95"/>
      <c r="F924" s="95"/>
      <c r="G924" s="257"/>
    </row>
    <row r="925" spans="1:7" ht="15">
      <c r="A925" s="126"/>
      <c r="B925" s="256"/>
      <c r="C925" s="95"/>
      <c r="D925" s="95"/>
      <c r="E925" s="95"/>
      <c r="F925" s="95"/>
      <c r="G925" s="257"/>
    </row>
    <row r="926" spans="1:7" ht="15">
      <c r="A926" s="126"/>
      <c r="B926" s="256"/>
      <c r="C926" s="95"/>
      <c r="D926" s="95"/>
      <c r="E926" s="95"/>
      <c r="F926" s="95"/>
      <c r="G926" s="257"/>
    </row>
    <row r="927" spans="1:7" ht="15">
      <c r="A927" s="126"/>
      <c r="B927" s="256"/>
      <c r="C927" s="95"/>
      <c r="D927" s="95"/>
      <c r="E927" s="95"/>
      <c r="F927" s="95"/>
      <c r="G927" s="257"/>
    </row>
    <row r="928" spans="1:7" ht="15">
      <c r="A928" s="126"/>
      <c r="B928" s="256"/>
      <c r="C928" s="95"/>
      <c r="D928" s="95"/>
      <c r="E928" s="95"/>
      <c r="F928" s="95"/>
      <c r="G928" s="257"/>
    </row>
    <row r="929" spans="1:7" ht="15">
      <c r="A929" s="126"/>
      <c r="B929" s="256"/>
      <c r="C929" s="95"/>
      <c r="D929" s="95"/>
      <c r="E929" s="95"/>
      <c r="F929" s="95"/>
      <c r="G929" s="257"/>
    </row>
    <row r="930" spans="1:7" ht="15">
      <c r="A930" s="126"/>
      <c r="B930" s="256"/>
      <c r="C930" s="95"/>
      <c r="D930" s="95"/>
      <c r="E930" s="95"/>
      <c r="F930" s="95"/>
      <c r="G930" s="257"/>
    </row>
    <row r="931" spans="1:7" ht="15">
      <c r="A931" s="126"/>
      <c r="B931" s="256"/>
      <c r="C931" s="95"/>
      <c r="D931" s="95"/>
      <c r="E931" s="95"/>
      <c r="F931" s="95"/>
      <c r="G931" s="257"/>
    </row>
    <row r="932" spans="1:7" ht="15">
      <c r="A932" s="126"/>
      <c r="B932" s="256"/>
      <c r="C932" s="95"/>
      <c r="D932" s="95"/>
      <c r="E932" s="95"/>
      <c r="F932" s="95"/>
      <c r="G932" s="257"/>
    </row>
    <row r="933" spans="1:7" ht="15">
      <c r="A933" s="126"/>
      <c r="B933" s="256"/>
      <c r="C933" s="95"/>
      <c r="D933" s="95"/>
      <c r="E933" s="95"/>
      <c r="F933" s="95"/>
      <c r="G933" s="257"/>
    </row>
    <row r="934" spans="1:7" ht="15">
      <c r="A934" s="126"/>
      <c r="B934" s="256"/>
      <c r="C934" s="95"/>
      <c r="D934" s="95"/>
      <c r="E934" s="95"/>
      <c r="F934" s="95"/>
      <c r="G934" s="257"/>
    </row>
    <row r="935" spans="1:7" ht="15">
      <c r="A935" s="126"/>
      <c r="B935" s="256"/>
      <c r="C935" s="95"/>
      <c r="D935" s="95"/>
      <c r="E935" s="95"/>
      <c r="F935" s="95"/>
      <c r="G935" s="257"/>
    </row>
    <row r="936" spans="1:7" ht="15">
      <c r="A936" s="126"/>
      <c r="B936" s="256"/>
      <c r="C936" s="95"/>
      <c r="D936" s="95"/>
      <c r="E936" s="95"/>
      <c r="F936" s="95"/>
      <c r="G936" s="257"/>
    </row>
    <row r="937" spans="1:7" ht="15">
      <c r="A937" s="126"/>
      <c r="B937" s="256"/>
      <c r="C937" s="95"/>
      <c r="D937" s="95"/>
      <c r="E937" s="95"/>
      <c r="F937" s="95"/>
      <c r="G937" s="257"/>
    </row>
    <row r="938" spans="1:7" ht="15">
      <c r="A938" s="126"/>
      <c r="B938" s="256"/>
      <c r="C938" s="95"/>
      <c r="D938" s="95"/>
      <c r="E938" s="95"/>
      <c r="F938" s="95"/>
      <c r="G938" s="257"/>
    </row>
    <row r="939" spans="1:7" ht="15">
      <c r="A939" s="126"/>
      <c r="B939" s="256"/>
      <c r="C939" s="95"/>
      <c r="D939" s="95"/>
      <c r="E939" s="95"/>
      <c r="F939" s="95"/>
      <c r="G939" s="257"/>
    </row>
    <row r="940" spans="1:7" ht="15">
      <c r="A940" s="126"/>
      <c r="B940" s="256"/>
      <c r="C940" s="95"/>
      <c r="D940" s="95"/>
      <c r="E940" s="95"/>
      <c r="F940" s="95"/>
      <c r="G940" s="257"/>
    </row>
    <row r="941" spans="1:7" ht="15">
      <c r="A941" s="126"/>
      <c r="B941" s="256"/>
      <c r="C941" s="95"/>
      <c r="D941" s="95"/>
      <c r="E941" s="95"/>
      <c r="F941" s="95"/>
      <c r="G941" s="257"/>
    </row>
    <row r="942" spans="1:7" ht="15">
      <c r="A942" s="126"/>
      <c r="B942" s="256"/>
      <c r="C942" s="95"/>
      <c r="D942" s="95"/>
      <c r="E942" s="95"/>
      <c r="F942" s="95"/>
      <c r="G942" s="257"/>
    </row>
    <row r="943" spans="1:7" ht="15">
      <c r="A943" s="126"/>
      <c r="B943" s="256"/>
      <c r="C943" s="95"/>
      <c r="D943" s="95"/>
      <c r="E943" s="95"/>
      <c r="F943" s="95"/>
      <c r="G943" s="257"/>
    </row>
    <row r="944" spans="1:7" ht="15">
      <c r="A944" s="126"/>
      <c r="B944" s="256"/>
      <c r="C944" s="95"/>
      <c r="D944" s="95"/>
      <c r="E944" s="95"/>
      <c r="F944" s="95"/>
      <c r="G944" s="257"/>
    </row>
    <row r="945" spans="1:7" ht="15">
      <c r="A945" s="126"/>
      <c r="B945" s="256"/>
      <c r="C945" s="95"/>
      <c r="D945" s="95"/>
      <c r="E945" s="95"/>
      <c r="F945" s="95"/>
      <c r="G945" s="257"/>
    </row>
    <row r="946" spans="1:7" ht="15">
      <c r="A946" s="126"/>
      <c r="B946" s="256"/>
      <c r="C946" s="95"/>
      <c r="D946" s="95"/>
      <c r="E946" s="95"/>
      <c r="F946" s="95"/>
      <c r="G946" s="257"/>
    </row>
    <row r="947" spans="1:7" ht="15">
      <c r="A947" s="126"/>
      <c r="B947" s="256"/>
      <c r="C947" s="95"/>
      <c r="D947" s="95"/>
      <c r="E947" s="95"/>
      <c r="F947" s="95"/>
      <c r="G947" s="257"/>
    </row>
    <row r="948" spans="1:7" ht="15">
      <c r="A948" s="126"/>
      <c r="B948" s="256"/>
      <c r="C948" s="95"/>
      <c r="D948" s="95"/>
      <c r="E948" s="95"/>
      <c r="F948" s="95"/>
      <c r="G948" s="257"/>
    </row>
    <row r="949" spans="1:7" ht="15">
      <c r="A949" s="126"/>
      <c r="B949" s="256"/>
      <c r="C949" s="95"/>
      <c r="D949" s="95"/>
      <c r="E949" s="95"/>
      <c r="F949" s="95"/>
      <c r="G949" s="257"/>
    </row>
    <row r="950" spans="1:7" ht="15">
      <c r="A950" s="126"/>
      <c r="B950" s="256"/>
      <c r="C950" s="95"/>
      <c r="D950" s="95"/>
      <c r="E950" s="95"/>
      <c r="F950" s="95"/>
      <c r="G950" s="257"/>
    </row>
    <row r="951" spans="1:7" ht="15">
      <c r="A951" s="126"/>
      <c r="B951" s="256"/>
      <c r="C951" s="95"/>
      <c r="D951" s="95"/>
      <c r="E951" s="95"/>
      <c r="F951" s="95"/>
      <c r="G951" s="257"/>
    </row>
    <row r="952" spans="1:7" ht="15">
      <c r="A952" s="126"/>
      <c r="B952" s="256"/>
      <c r="C952" s="95"/>
      <c r="D952" s="95"/>
      <c r="E952" s="95"/>
      <c r="F952" s="95"/>
      <c r="G952" s="257"/>
    </row>
    <row r="953" spans="1:7" ht="15">
      <c r="A953" s="126"/>
      <c r="B953" s="256"/>
      <c r="C953" s="95"/>
      <c r="D953" s="95"/>
      <c r="E953" s="95"/>
      <c r="F953" s="95"/>
      <c r="G953" s="257"/>
    </row>
    <row r="954" spans="1:7" ht="15">
      <c r="A954" s="126"/>
      <c r="B954" s="256"/>
      <c r="C954" s="95"/>
      <c r="D954" s="95"/>
      <c r="E954" s="95"/>
      <c r="F954" s="95"/>
      <c r="G954" s="257"/>
    </row>
    <row r="955" spans="1:7" ht="15">
      <c r="A955" s="126"/>
      <c r="B955" s="256"/>
      <c r="C955" s="95"/>
      <c r="D955" s="95"/>
      <c r="E955" s="95"/>
      <c r="F955" s="95"/>
      <c r="G955" s="257"/>
    </row>
    <row r="956" spans="1:7" ht="15">
      <c r="A956" s="126"/>
      <c r="B956" s="256"/>
      <c r="C956" s="95"/>
      <c r="D956" s="95"/>
      <c r="E956" s="95"/>
      <c r="F956" s="95"/>
      <c r="G956" s="257"/>
    </row>
    <row r="957" spans="1:7" ht="15">
      <c r="A957" s="126"/>
      <c r="B957" s="256"/>
      <c r="C957" s="95"/>
      <c r="D957" s="95"/>
      <c r="E957" s="95"/>
      <c r="F957" s="95"/>
      <c r="G957" s="257"/>
    </row>
    <row r="958" spans="1:7" ht="15">
      <c r="A958" s="126"/>
      <c r="B958" s="256"/>
      <c r="C958" s="95"/>
      <c r="D958" s="95"/>
      <c r="E958" s="95"/>
      <c r="F958" s="95"/>
      <c r="G958" s="257"/>
    </row>
    <row r="959" spans="1:7" ht="15">
      <c r="A959" s="126"/>
      <c r="B959" s="256"/>
      <c r="C959" s="95"/>
      <c r="D959" s="95"/>
      <c r="E959" s="95"/>
      <c r="F959" s="95"/>
      <c r="G959" s="257"/>
    </row>
    <row r="960" spans="1:7" ht="15">
      <c r="A960" s="126"/>
      <c r="B960" s="256"/>
      <c r="C960" s="95"/>
      <c r="D960" s="95"/>
      <c r="E960" s="95"/>
      <c r="F960" s="95"/>
      <c r="G960" s="257"/>
    </row>
    <row r="961" spans="1:7" ht="15">
      <c r="A961" s="126"/>
      <c r="B961" s="256"/>
      <c r="C961" s="95"/>
      <c r="D961" s="95"/>
      <c r="E961" s="95"/>
      <c r="F961" s="95"/>
      <c r="G961" s="257"/>
    </row>
    <row r="962" spans="1:7" ht="15">
      <c r="A962" s="126"/>
      <c r="B962" s="256"/>
      <c r="C962" s="95"/>
      <c r="D962" s="95"/>
      <c r="E962" s="95"/>
      <c r="F962" s="95"/>
      <c r="G962" s="257"/>
    </row>
    <row r="963" spans="1:7" ht="15">
      <c r="A963" s="126"/>
      <c r="B963" s="256"/>
      <c r="C963" s="95"/>
      <c r="D963" s="95"/>
      <c r="E963" s="95"/>
      <c r="F963" s="95"/>
      <c r="G963" s="257"/>
    </row>
    <row r="964" spans="1:7" ht="15">
      <c r="A964" s="126"/>
      <c r="B964" s="256"/>
      <c r="C964" s="95"/>
      <c r="D964" s="95"/>
      <c r="E964" s="95"/>
      <c r="F964" s="95"/>
      <c r="G964" s="257"/>
    </row>
    <row r="965" spans="1:7" ht="15">
      <c r="A965" s="126"/>
      <c r="B965" s="256"/>
      <c r="C965" s="95"/>
      <c r="D965" s="95"/>
      <c r="E965" s="95"/>
      <c r="F965" s="95"/>
      <c r="G965" s="257"/>
    </row>
    <row r="966" spans="1:7" ht="15">
      <c r="A966" s="126"/>
      <c r="B966" s="256"/>
      <c r="C966" s="95"/>
      <c r="D966" s="95"/>
      <c r="E966" s="95"/>
      <c r="F966" s="95"/>
      <c r="G966" s="257"/>
    </row>
    <row r="967" spans="1:7" ht="15">
      <c r="A967" s="126"/>
      <c r="B967" s="256"/>
      <c r="C967" s="95"/>
      <c r="D967" s="95"/>
      <c r="E967" s="95"/>
      <c r="F967" s="95"/>
      <c r="G967" s="257"/>
    </row>
    <row r="968" spans="1:7" ht="15">
      <c r="A968" s="126"/>
      <c r="B968" s="256"/>
      <c r="C968" s="95"/>
      <c r="D968" s="95"/>
      <c r="E968" s="95"/>
      <c r="F968" s="95"/>
      <c r="G968" s="257"/>
    </row>
    <row r="969" spans="1:7" ht="15">
      <c r="A969" s="126"/>
      <c r="B969" s="256"/>
      <c r="C969" s="95"/>
      <c r="D969" s="95"/>
      <c r="E969" s="95"/>
      <c r="F969" s="95"/>
      <c r="G969" s="257"/>
    </row>
    <row r="970" spans="1:7" ht="15">
      <c r="A970" s="126"/>
      <c r="B970" s="256"/>
      <c r="C970" s="95"/>
      <c r="D970" s="95"/>
      <c r="E970" s="95"/>
      <c r="F970" s="95"/>
      <c r="G970" s="257"/>
    </row>
    <row r="971" spans="1:7" ht="15">
      <c r="A971" s="126"/>
      <c r="B971" s="256"/>
      <c r="C971" s="95"/>
      <c r="D971" s="95"/>
      <c r="E971" s="95"/>
      <c r="F971" s="95"/>
      <c r="G971" s="257"/>
    </row>
    <row r="972" spans="1:7" ht="15">
      <c r="A972" s="126"/>
      <c r="B972" s="256"/>
      <c r="C972" s="95"/>
      <c r="D972" s="95"/>
      <c r="E972" s="95"/>
      <c r="F972" s="95"/>
      <c r="G972" s="257"/>
    </row>
    <row r="973" spans="1:7" ht="15">
      <c r="A973" s="126"/>
      <c r="B973" s="256"/>
      <c r="C973" s="95"/>
      <c r="D973" s="95"/>
      <c r="E973" s="95"/>
      <c r="F973" s="95"/>
      <c r="G973" s="257"/>
    </row>
    <row r="974" spans="1:7" ht="15">
      <c r="A974" s="126"/>
      <c r="B974" s="256"/>
      <c r="C974" s="95"/>
      <c r="D974" s="95"/>
      <c r="E974" s="95"/>
      <c r="F974" s="95"/>
      <c r="G974" s="257"/>
    </row>
    <row r="975" spans="1:7" ht="15">
      <c r="A975" s="126"/>
      <c r="B975" s="256"/>
      <c r="C975" s="95"/>
      <c r="D975" s="95"/>
      <c r="E975" s="95"/>
      <c r="F975" s="95"/>
      <c r="G975" s="257"/>
    </row>
    <row r="976" spans="1:7" ht="15">
      <c r="A976" s="126"/>
      <c r="B976" s="256"/>
      <c r="C976" s="95"/>
      <c r="D976" s="95"/>
      <c r="E976" s="95"/>
      <c r="F976" s="95"/>
      <c r="G976" s="257"/>
    </row>
    <row r="977" spans="1:7" ht="15">
      <c r="A977" s="126"/>
      <c r="B977" s="256"/>
      <c r="C977" s="95"/>
      <c r="D977" s="95"/>
      <c r="E977" s="95"/>
      <c r="F977" s="95"/>
      <c r="G977" s="257"/>
    </row>
    <row r="978" spans="1:7" ht="15">
      <c r="A978" s="126"/>
      <c r="B978" s="256"/>
      <c r="C978" s="95"/>
      <c r="D978" s="95"/>
      <c r="E978" s="95"/>
      <c r="F978" s="95"/>
      <c r="G978" s="257"/>
    </row>
    <row r="979" spans="1:7" ht="15">
      <c r="A979" s="126"/>
      <c r="B979" s="256"/>
      <c r="C979" s="95"/>
      <c r="D979" s="95"/>
      <c r="E979" s="95"/>
      <c r="F979" s="95"/>
      <c r="G979" s="257"/>
    </row>
    <row r="980" spans="1:7" ht="15">
      <c r="A980" s="126"/>
      <c r="B980" s="256"/>
      <c r="C980" s="95"/>
      <c r="D980" s="95"/>
      <c r="E980" s="95"/>
      <c r="F980" s="95"/>
      <c r="G980" s="257"/>
    </row>
    <row r="981" spans="1:7" ht="15">
      <c r="A981" s="126"/>
      <c r="B981" s="256"/>
      <c r="C981" s="95"/>
      <c r="D981" s="95"/>
      <c r="E981" s="95"/>
      <c r="F981" s="95"/>
      <c r="G981" s="257"/>
    </row>
    <row r="982" spans="1:7" ht="15">
      <c r="A982" s="126"/>
      <c r="B982" s="256"/>
      <c r="C982" s="95"/>
      <c r="D982" s="95"/>
      <c r="E982" s="95"/>
      <c r="F982" s="95"/>
      <c r="G982" s="257"/>
    </row>
    <row r="983" spans="1:7" ht="15">
      <c r="A983" s="126"/>
      <c r="B983" s="256"/>
      <c r="C983" s="95"/>
      <c r="D983" s="95"/>
      <c r="E983" s="95"/>
      <c r="F983" s="95"/>
      <c r="G983" s="257"/>
    </row>
    <row r="984" spans="1:7" ht="15">
      <c r="A984" s="126"/>
      <c r="B984" s="256"/>
      <c r="C984" s="95"/>
      <c r="D984" s="95"/>
      <c r="E984" s="95"/>
      <c r="F984" s="95"/>
      <c r="G984" s="257"/>
    </row>
    <row r="985" spans="1:7" ht="15">
      <c r="A985" s="126"/>
      <c r="B985" s="256"/>
      <c r="C985" s="95"/>
      <c r="D985" s="95"/>
      <c r="E985" s="95"/>
      <c r="F985" s="95"/>
      <c r="G985" s="257"/>
    </row>
    <row r="986" spans="1:7" ht="15">
      <c r="A986" s="126"/>
      <c r="B986" s="256"/>
      <c r="C986" s="95"/>
      <c r="D986" s="95"/>
      <c r="E986" s="95"/>
      <c r="F986" s="95"/>
      <c r="G986" s="257"/>
    </row>
    <row r="987" spans="1:7" ht="15">
      <c r="A987" s="126"/>
      <c r="B987" s="256"/>
      <c r="C987" s="95"/>
      <c r="D987" s="95"/>
      <c r="E987" s="95"/>
      <c r="F987" s="95"/>
      <c r="G987" s="257"/>
    </row>
    <row r="988" spans="1:7" ht="15">
      <c r="A988" s="126"/>
      <c r="B988" s="256"/>
      <c r="C988" s="95"/>
      <c r="D988" s="95"/>
      <c r="E988" s="95"/>
      <c r="F988" s="95"/>
      <c r="G988" s="257"/>
    </row>
    <row r="989" spans="1:7" ht="15">
      <c r="A989" s="126"/>
      <c r="B989" s="256"/>
      <c r="C989" s="95"/>
      <c r="D989" s="95"/>
      <c r="E989" s="95"/>
      <c r="F989" s="95"/>
      <c r="G989" s="257"/>
    </row>
    <row r="990" spans="1:7" ht="15">
      <c r="A990" s="126"/>
      <c r="B990" s="256"/>
      <c r="C990" s="95"/>
      <c r="D990" s="95"/>
      <c r="E990" s="95"/>
      <c r="F990" s="95"/>
      <c r="G990" s="257"/>
    </row>
    <row r="991" spans="1:7" ht="15">
      <c r="A991" s="126"/>
      <c r="B991" s="256"/>
      <c r="C991" s="95"/>
      <c r="D991" s="95"/>
      <c r="E991" s="95"/>
      <c r="F991" s="95"/>
      <c r="G991" s="257"/>
    </row>
    <row r="992" spans="1:7" ht="15">
      <c r="A992" s="126"/>
      <c r="B992" s="256"/>
      <c r="C992" s="95"/>
      <c r="D992" s="95"/>
      <c r="E992" s="95"/>
      <c r="F992" s="95"/>
      <c r="G992" s="257"/>
    </row>
    <row r="993" spans="1:7" ht="15">
      <c r="A993" s="126"/>
      <c r="B993" s="256"/>
      <c r="C993" s="95"/>
      <c r="D993" s="95"/>
      <c r="E993" s="95"/>
      <c r="F993" s="95"/>
      <c r="G993" s="257"/>
    </row>
    <row r="994" spans="1:7" ht="15">
      <c r="A994" s="126"/>
      <c r="B994" s="256"/>
      <c r="C994" s="95"/>
      <c r="D994" s="95"/>
      <c r="E994" s="95"/>
      <c r="F994" s="95"/>
      <c r="G994" s="257"/>
    </row>
    <row r="995" spans="1:7" ht="15">
      <c r="A995" s="126"/>
      <c r="B995" s="256"/>
      <c r="C995" s="95"/>
      <c r="D995" s="95"/>
      <c r="E995" s="95"/>
      <c r="F995" s="95"/>
      <c r="G995" s="257"/>
    </row>
    <row r="996" spans="1:7" ht="15">
      <c r="A996" s="126"/>
      <c r="B996" s="256"/>
      <c r="C996" s="95"/>
      <c r="D996" s="95"/>
      <c r="E996" s="95"/>
      <c r="F996" s="95"/>
      <c r="G996" s="257"/>
    </row>
    <row r="997" spans="1:7" ht="15">
      <c r="A997" s="126"/>
      <c r="B997" s="256"/>
      <c r="C997" s="95"/>
      <c r="D997" s="95"/>
      <c r="E997" s="95"/>
      <c r="F997" s="95"/>
      <c r="G997" s="257"/>
    </row>
    <row r="998" spans="1:7" ht="15">
      <c r="A998" s="126"/>
      <c r="B998" s="256"/>
      <c r="C998" s="95"/>
      <c r="D998" s="95"/>
      <c r="E998" s="95"/>
      <c r="F998" s="95"/>
      <c r="G998" s="257"/>
    </row>
    <row r="999" spans="1:7" ht="15">
      <c r="A999" s="126"/>
      <c r="B999" s="256"/>
      <c r="C999" s="95"/>
      <c r="D999" s="95"/>
      <c r="E999" s="95"/>
      <c r="F999" s="95"/>
      <c r="G999" s="257"/>
    </row>
    <row r="1000" spans="1:7" ht="15">
      <c r="A1000" s="126"/>
      <c r="B1000" s="256"/>
      <c r="C1000" s="95"/>
      <c r="D1000" s="95"/>
      <c r="E1000" s="95"/>
      <c r="F1000" s="95"/>
      <c r="G1000" s="257"/>
    </row>
    <row r="1001" spans="1:7" ht="15">
      <c r="A1001" s="126"/>
      <c r="B1001" s="256"/>
      <c r="C1001" s="95"/>
      <c r="D1001" s="95"/>
      <c r="E1001" s="95"/>
      <c r="F1001" s="95"/>
      <c r="G1001" s="257"/>
    </row>
    <row r="1002" spans="1:7" ht="15">
      <c r="A1002" s="126"/>
      <c r="B1002" s="256"/>
      <c r="C1002" s="95"/>
      <c r="D1002" s="95"/>
      <c r="E1002" s="95"/>
      <c r="F1002" s="95"/>
      <c r="G1002" s="257"/>
    </row>
    <row r="1003" spans="1:7" ht="15">
      <c r="A1003" s="126"/>
      <c r="B1003" s="256"/>
      <c r="C1003" s="95"/>
      <c r="D1003" s="95"/>
      <c r="E1003" s="95"/>
      <c r="F1003" s="95"/>
      <c r="G1003" s="257"/>
    </row>
    <row r="1004" spans="1:7" ht="15">
      <c r="A1004" s="126"/>
      <c r="B1004" s="256"/>
      <c r="C1004" s="95"/>
      <c r="D1004" s="95"/>
      <c r="E1004" s="95"/>
      <c r="F1004" s="95"/>
      <c r="G1004" s="257"/>
    </row>
    <row r="1005" spans="1:7" ht="15">
      <c r="A1005" s="126"/>
      <c r="B1005" s="256"/>
      <c r="C1005" s="95"/>
      <c r="D1005" s="95"/>
      <c r="E1005" s="95"/>
      <c r="F1005" s="95"/>
      <c r="G1005" s="257"/>
    </row>
    <row r="1006" spans="1:7" ht="15">
      <c r="A1006" s="126"/>
      <c r="B1006" s="256"/>
      <c r="C1006" s="95"/>
      <c r="D1006" s="95"/>
      <c r="E1006" s="95"/>
      <c r="F1006" s="95"/>
      <c r="G1006" s="257"/>
    </row>
    <row r="1007" spans="1:7" ht="15">
      <c r="A1007" s="126"/>
      <c r="B1007" s="256"/>
      <c r="C1007" s="95"/>
      <c r="D1007" s="95"/>
      <c r="E1007" s="95"/>
      <c r="F1007" s="95"/>
      <c r="G1007" s="257"/>
    </row>
    <row r="1008" spans="1:7" ht="15">
      <c r="A1008" s="126"/>
      <c r="B1008" s="256"/>
      <c r="C1008" s="95"/>
      <c r="D1008" s="95"/>
      <c r="E1008" s="95"/>
      <c r="F1008" s="95"/>
      <c r="G1008" s="257"/>
    </row>
    <row r="1009" spans="1:7" ht="15">
      <c r="A1009" s="126"/>
      <c r="B1009" s="256"/>
      <c r="C1009" s="95"/>
      <c r="D1009" s="95"/>
      <c r="E1009" s="95"/>
      <c r="F1009" s="95"/>
      <c r="G1009" s="257"/>
    </row>
    <row r="1010" spans="1:7" ht="15">
      <c r="A1010" s="126"/>
      <c r="B1010" s="256"/>
      <c r="C1010" s="95"/>
      <c r="D1010" s="95"/>
      <c r="E1010" s="95"/>
      <c r="F1010" s="95"/>
      <c r="G1010" s="257"/>
    </row>
    <row r="1011" spans="1:7" ht="15">
      <c r="A1011" s="126"/>
      <c r="B1011" s="256"/>
      <c r="C1011" s="95"/>
      <c r="D1011" s="95"/>
      <c r="E1011" s="95"/>
      <c r="F1011" s="95"/>
      <c r="G1011" s="257"/>
    </row>
    <row r="1012" spans="1:7" ht="15">
      <c r="A1012" s="126"/>
      <c r="B1012" s="256"/>
      <c r="C1012" s="95"/>
      <c r="D1012" s="95"/>
      <c r="E1012" s="95"/>
      <c r="F1012" s="95"/>
      <c r="G1012" s="257"/>
    </row>
    <row r="1013" spans="1:7" ht="15">
      <c r="A1013" s="126"/>
      <c r="B1013" s="256"/>
      <c r="C1013" s="95"/>
      <c r="D1013" s="95"/>
      <c r="E1013" s="95"/>
      <c r="F1013" s="95"/>
      <c r="G1013" s="257"/>
    </row>
    <row r="1014" spans="1:7" ht="15">
      <c r="A1014" s="126"/>
      <c r="B1014" s="256"/>
      <c r="C1014" s="95"/>
      <c r="D1014" s="95"/>
      <c r="E1014" s="95"/>
      <c r="F1014" s="95"/>
      <c r="G1014" s="257"/>
    </row>
    <row r="1015" spans="1:7" ht="15">
      <c r="A1015" s="126"/>
      <c r="B1015" s="256"/>
      <c r="C1015" s="95"/>
      <c r="D1015" s="95"/>
      <c r="E1015" s="95"/>
      <c r="F1015" s="95"/>
      <c r="G1015" s="257"/>
    </row>
    <row r="1016" spans="1:7" ht="15">
      <c r="A1016" s="126"/>
      <c r="B1016" s="256"/>
      <c r="C1016" s="95"/>
      <c r="D1016" s="95"/>
      <c r="E1016" s="95"/>
      <c r="F1016" s="95"/>
      <c r="G1016" s="257"/>
    </row>
    <row r="1017" spans="1:7" ht="15">
      <c r="A1017" s="126"/>
      <c r="B1017" s="256"/>
      <c r="C1017" s="95"/>
      <c r="D1017" s="95"/>
      <c r="E1017" s="95"/>
      <c r="F1017" s="95"/>
      <c r="G1017" s="257"/>
    </row>
    <row r="1018" spans="1:7" ht="15">
      <c r="A1018" s="126"/>
      <c r="B1018" s="256"/>
      <c r="C1018" s="95"/>
      <c r="D1018" s="95"/>
      <c r="E1018" s="95"/>
      <c r="F1018" s="95"/>
      <c r="G1018" s="257"/>
    </row>
    <row r="1019" spans="1:7" ht="15">
      <c r="A1019" s="126"/>
      <c r="B1019" s="256"/>
      <c r="C1019" s="95"/>
      <c r="D1019" s="95"/>
      <c r="E1019" s="95"/>
      <c r="F1019" s="95"/>
      <c r="G1019" s="257"/>
    </row>
    <row r="1020" spans="1:7" ht="15">
      <c r="A1020" s="126"/>
      <c r="B1020" s="256"/>
      <c r="C1020" s="95"/>
      <c r="D1020" s="95"/>
      <c r="E1020" s="95"/>
      <c r="F1020" s="95"/>
      <c r="G1020" s="257"/>
    </row>
    <row r="1021" spans="1:7" ht="15">
      <c r="A1021" s="126"/>
      <c r="B1021" s="256"/>
      <c r="C1021" s="95"/>
      <c r="D1021" s="95"/>
      <c r="E1021" s="95"/>
      <c r="F1021" s="95"/>
      <c r="G1021" s="257"/>
    </row>
    <row r="1022" spans="1:7" ht="15">
      <c r="A1022" s="126"/>
      <c r="B1022" s="256"/>
      <c r="C1022" s="95"/>
      <c r="D1022" s="95"/>
      <c r="E1022" s="95"/>
      <c r="F1022" s="95"/>
      <c r="G1022" s="257"/>
    </row>
    <row r="1023" spans="1:7" ht="15">
      <c r="A1023" s="126"/>
      <c r="B1023" s="256"/>
      <c r="C1023" s="95"/>
      <c r="D1023" s="95"/>
      <c r="E1023" s="95"/>
      <c r="F1023" s="95"/>
      <c r="G1023" s="257"/>
    </row>
    <row r="1024" spans="1:7" ht="15">
      <c r="A1024" s="126"/>
      <c r="B1024" s="256"/>
      <c r="C1024" s="95"/>
      <c r="D1024" s="95"/>
      <c r="E1024" s="95"/>
      <c r="F1024" s="95"/>
      <c r="G1024" s="257"/>
    </row>
    <row r="1025" spans="1:7" ht="15">
      <c r="A1025" s="126"/>
      <c r="B1025" s="256"/>
      <c r="C1025" s="95"/>
      <c r="D1025" s="95"/>
      <c r="E1025" s="95"/>
      <c r="F1025" s="95"/>
      <c r="G1025" s="257"/>
    </row>
    <row r="1026" spans="1:7" ht="15">
      <c r="A1026" s="126"/>
      <c r="B1026" s="256"/>
      <c r="C1026" s="95"/>
      <c r="D1026" s="95"/>
      <c r="E1026" s="95"/>
      <c r="F1026" s="95"/>
      <c r="G1026" s="257"/>
    </row>
    <row r="1027" spans="1:7" ht="15">
      <c r="A1027" s="126"/>
      <c r="B1027" s="256"/>
      <c r="C1027" s="95"/>
      <c r="D1027" s="95"/>
      <c r="E1027" s="95"/>
      <c r="F1027" s="95"/>
      <c r="G1027" s="257"/>
    </row>
    <row r="1028" spans="1:7" ht="15">
      <c r="A1028" s="126"/>
      <c r="B1028" s="256"/>
      <c r="C1028" s="95"/>
      <c r="D1028" s="95"/>
      <c r="E1028" s="95"/>
      <c r="F1028" s="95"/>
      <c r="G1028" s="257"/>
    </row>
    <row r="1029" spans="1:7" ht="15">
      <c r="A1029" s="126"/>
      <c r="B1029" s="256"/>
      <c r="C1029" s="95"/>
      <c r="D1029" s="95"/>
      <c r="E1029" s="95"/>
      <c r="F1029" s="95"/>
      <c r="G1029" s="257"/>
    </row>
    <row r="1030" spans="1:7" ht="15">
      <c r="A1030" s="126"/>
      <c r="B1030" s="256"/>
      <c r="C1030" s="95"/>
      <c r="D1030" s="95"/>
      <c r="E1030" s="95"/>
      <c r="F1030" s="95"/>
      <c r="G1030" s="257"/>
    </row>
    <row r="1031" spans="1:7" ht="15">
      <c r="A1031" s="126"/>
      <c r="B1031" s="256"/>
      <c r="C1031" s="95"/>
      <c r="D1031" s="95"/>
      <c r="E1031" s="95"/>
      <c r="F1031" s="95"/>
      <c r="G1031" s="257"/>
    </row>
    <row r="1032" spans="1:7" ht="15">
      <c r="A1032" s="126"/>
      <c r="B1032" s="256"/>
      <c r="C1032" s="95"/>
      <c r="D1032" s="95"/>
      <c r="E1032" s="95"/>
      <c r="F1032" s="95"/>
      <c r="G1032" s="257"/>
    </row>
    <row r="1033" spans="1:7" ht="15">
      <c r="A1033" s="126"/>
      <c r="B1033" s="256"/>
      <c r="C1033" s="95"/>
      <c r="D1033" s="95"/>
      <c r="E1033" s="95"/>
      <c r="F1033" s="95"/>
      <c r="G1033" s="257"/>
    </row>
    <row r="1034" spans="1:7" ht="15">
      <c r="A1034" s="126"/>
      <c r="B1034" s="256"/>
      <c r="C1034" s="95"/>
      <c r="D1034" s="95"/>
      <c r="E1034" s="95"/>
      <c r="F1034" s="95"/>
      <c r="G1034" s="257"/>
    </row>
    <row r="1035" spans="1:7" ht="15">
      <c r="A1035" s="126"/>
      <c r="B1035" s="256"/>
      <c r="C1035" s="95"/>
      <c r="D1035" s="95"/>
      <c r="E1035" s="95"/>
      <c r="F1035" s="95"/>
      <c r="G1035" s="257"/>
    </row>
    <row r="1036" spans="1:7" ht="15">
      <c r="A1036" s="126"/>
      <c r="B1036" s="256"/>
      <c r="C1036" s="95"/>
      <c r="D1036" s="95"/>
      <c r="E1036" s="95"/>
      <c r="F1036" s="95"/>
      <c r="G1036" s="257"/>
    </row>
    <row r="1037" spans="1:7" ht="15">
      <c r="A1037" s="126"/>
      <c r="B1037" s="256"/>
      <c r="C1037" s="95"/>
      <c r="D1037" s="95"/>
      <c r="E1037" s="95"/>
      <c r="F1037" s="95"/>
      <c r="G1037" s="257"/>
    </row>
    <row r="1038" spans="1:7" ht="15">
      <c r="A1038" s="126"/>
      <c r="B1038" s="256"/>
      <c r="C1038" s="95"/>
      <c r="D1038" s="95"/>
      <c r="E1038" s="95"/>
      <c r="F1038" s="95"/>
      <c r="G1038" s="257"/>
    </row>
    <row r="1039" spans="1:7" ht="15">
      <c r="A1039" s="126"/>
      <c r="B1039" s="256"/>
      <c r="C1039" s="95"/>
      <c r="D1039" s="95"/>
      <c r="E1039" s="95"/>
      <c r="F1039" s="95"/>
      <c r="G1039" s="257"/>
    </row>
    <row r="1040" spans="1:7" ht="15">
      <c r="A1040" s="126"/>
      <c r="B1040" s="256"/>
      <c r="C1040" s="95"/>
      <c r="D1040" s="95"/>
      <c r="E1040" s="95"/>
      <c r="F1040" s="95"/>
      <c r="G1040" s="257"/>
    </row>
    <row r="1041" spans="1:7" ht="15">
      <c r="A1041" s="126"/>
      <c r="B1041" s="256"/>
      <c r="C1041" s="95"/>
      <c r="D1041" s="95"/>
      <c r="E1041" s="95"/>
      <c r="F1041" s="95"/>
      <c r="G1041" s="257"/>
    </row>
    <row r="1042" spans="1:7" ht="15">
      <c r="A1042" s="126"/>
      <c r="B1042" s="256"/>
      <c r="C1042" s="95"/>
      <c r="D1042" s="95"/>
      <c r="E1042" s="95"/>
      <c r="F1042" s="95"/>
      <c r="G1042" s="257"/>
    </row>
    <row r="1043" spans="1:7" ht="15">
      <c r="A1043" s="126"/>
      <c r="B1043" s="256"/>
      <c r="C1043" s="95"/>
      <c r="D1043" s="95"/>
      <c r="E1043" s="95"/>
      <c r="F1043" s="95"/>
      <c r="G1043" s="257"/>
    </row>
    <row r="1044" spans="1:7" ht="15">
      <c r="A1044" s="126"/>
      <c r="B1044" s="256"/>
      <c r="C1044" s="95"/>
      <c r="D1044" s="95"/>
      <c r="E1044" s="95"/>
      <c r="F1044" s="95"/>
      <c r="G1044" s="257"/>
    </row>
    <row r="1045" spans="1:7" ht="15">
      <c r="A1045" s="126"/>
      <c r="B1045" s="256"/>
      <c r="C1045" s="95"/>
      <c r="D1045" s="95"/>
      <c r="E1045" s="95"/>
      <c r="F1045" s="95"/>
      <c r="G1045" s="257"/>
    </row>
    <row r="1046" spans="1:7" ht="15">
      <c r="A1046" s="126"/>
      <c r="B1046" s="256"/>
      <c r="C1046" s="95"/>
      <c r="D1046" s="95"/>
      <c r="E1046" s="95"/>
      <c r="F1046" s="95"/>
      <c r="G1046" s="257"/>
    </row>
    <row r="1047" spans="1:7" ht="15">
      <c r="A1047" s="126"/>
      <c r="B1047" s="256"/>
      <c r="C1047" s="95"/>
      <c r="D1047" s="95"/>
      <c r="E1047" s="95"/>
      <c r="F1047" s="95"/>
      <c r="G1047" s="257"/>
    </row>
    <row r="1048" spans="1:7" ht="15">
      <c r="A1048" s="126"/>
      <c r="B1048" s="256"/>
      <c r="C1048" s="95"/>
      <c r="D1048" s="95"/>
      <c r="E1048" s="95"/>
      <c r="F1048" s="95"/>
      <c r="G1048" s="257"/>
    </row>
    <row r="1049" spans="1:7" ht="15">
      <c r="A1049" s="126"/>
      <c r="B1049" s="256"/>
      <c r="C1049" s="95"/>
      <c r="D1049" s="95"/>
      <c r="E1049" s="95"/>
      <c r="F1049" s="95"/>
      <c r="G1049" s="257"/>
    </row>
    <row r="1050" spans="1:7" ht="15">
      <c r="A1050" s="126"/>
      <c r="B1050" s="256"/>
      <c r="C1050" s="95"/>
      <c r="D1050" s="95"/>
      <c r="E1050" s="95"/>
      <c r="F1050" s="95"/>
      <c r="G1050" s="257"/>
    </row>
    <row r="1051" spans="1:7" ht="15">
      <c r="A1051" s="126"/>
      <c r="B1051" s="256"/>
      <c r="C1051" s="95"/>
      <c r="D1051" s="95"/>
      <c r="E1051" s="95"/>
      <c r="F1051" s="95"/>
      <c r="G1051" s="257"/>
    </row>
    <row r="1052" spans="1:7" ht="15">
      <c r="A1052" s="126"/>
      <c r="B1052" s="256"/>
      <c r="C1052" s="95"/>
      <c r="D1052" s="95"/>
      <c r="E1052" s="95"/>
      <c r="F1052" s="95"/>
      <c r="G1052" s="257"/>
    </row>
    <row r="1053" spans="1:7" ht="15">
      <c r="A1053" s="126"/>
      <c r="B1053" s="256"/>
      <c r="C1053" s="95"/>
      <c r="D1053" s="95"/>
      <c r="E1053" s="95"/>
      <c r="F1053" s="95"/>
      <c r="G1053" s="257"/>
    </row>
    <row r="1054" spans="1:7" ht="15">
      <c r="A1054" s="126"/>
      <c r="B1054" s="256"/>
      <c r="C1054" s="95"/>
      <c r="D1054" s="95"/>
      <c r="E1054" s="95"/>
      <c r="F1054" s="95"/>
      <c r="G1054" s="257"/>
    </row>
    <row r="1055" spans="1:7" ht="15">
      <c r="A1055" s="126"/>
      <c r="B1055" s="256"/>
      <c r="C1055" s="95"/>
      <c r="D1055" s="95"/>
      <c r="E1055" s="95"/>
      <c r="F1055" s="95"/>
      <c r="G1055" s="257"/>
    </row>
    <row r="1056" spans="1:7" ht="15">
      <c r="A1056" s="126"/>
      <c r="B1056" s="256"/>
      <c r="C1056" s="95"/>
      <c r="D1056" s="95"/>
      <c r="E1056" s="95"/>
      <c r="F1056" s="95"/>
      <c r="G1056" s="257"/>
    </row>
    <row r="1057" spans="1:7" ht="15">
      <c r="A1057" s="126"/>
      <c r="B1057" s="256"/>
      <c r="C1057" s="95"/>
      <c r="D1057" s="95"/>
      <c r="E1057" s="95"/>
      <c r="F1057" s="95"/>
      <c r="G1057" s="257"/>
    </row>
    <row r="1058" spans="1:7" ht="15">
      <c r="A1058" s="126"/>
      <c r="B1058" s="256"/>
      <c r="C1058" s="95"/>
      <c r="D1058" s="95"/>
      <c r="E1058" s="95"/>
      <c r="F1058" s="95"/>
      <c r="G1058" s="257"/>
    </row>
    <row r="1059" spans="1:7" ht="15">
      <c r="A1059" s="126"/>
      <c r="B1059" s="256"/>
      <c r="C1059" s="95"/>
      <c r="D1059" s="95"/>
      <c r="E1059" s="95"/>
      <c r="F1059" s="95"/>
      <c r="G1059" s="257"/>
    </row>
    <row r="1060" spans="1:7" ht="15">
      <c r="A1060" s="126"/>
      <c r="B1060" s="256"/>
      <c r="C1060" s="95"/>
      <c r="D1060" s="95"/>
      <c r="E1060" s="95"/>
      <c r="F1060" s="95"/>
      <c r="G1060" s="257"/>
    </row>
    <row r="1061" spans="1:7" ht="15">
      <c r="A1061" s="126"/>
      <c r="B1061" s="256"/>
      <c r="C1061" s="95"/>
      <c r="D1061" s="95"/>
      <c r="E1061" s="95"/>
      <c r="F1061" s="95"/>
      <c r="G1061" s="257"/>
    </row>
    <row r="1062" spans="1:7" ht="15">
      <c r="A1062" s="126"/>
      <c r="B1062" s="256"/>
      <c r="C1062" s="95"/>
      <c r="D1062" s="95"/>
      <c r="E1062" s="95"/>
      <c r="F1062" s="95"/>
      <c r="G1062" s="257"/>
    </row>
    <row r="1063" spans="1:7" ht="15">
      <c r="A1063" s="126"/>
      <c r="B1063" s="256"/>
      <c r="C1063" s="95"/>
      <c r="D1063" s="95"/>
      <c r="E1063" s="95"/>
      <c r="F1063" s="95"/>
      <c r="G1063" s="257"/>
    </row>
    <row r="1064" spans="1:7" ht="15">
      <c r="A1064" s="126"/>
      <c r="B1064" s="256"/>
      <c r="C1064" s="95"/>
      <c r="D1064" s="95"/>
      <c r="E1064" s="95"/>
      <c r="F1064" s="95"/>
      <c r="G1064" s="257"/>
    </row>
    <row r="1065" spans="1:7" ht="15">
      <c r="A1065" s="126"/>
      <c r="B1065" s="256"/>
      <c r="C1065" s="95"/>
      <c r="D1065" s="95"/>
      <c r="E1065" s="95"/>
      <c r="F1065" s="95"/>
      <c r="G1065" s="257"/>
    </row>
    <row r="1066" spans="1:7" ht="15">
      <c r="A1066" s="126"/>
      <c r="B1066" s="256"/>
      <c r="C1066" s="95"/>
      <c r="D1066" s="95"/>
      <c r="E1066" s="95"/>
      <c r="F1066" s="95"/>
      <c r="G1066" s="257"/>
    </row>
    <row r="1067" spans="1:7" ht="15">
      <c r="A1067" s="126"/>
      <c r="B1067" s="256"/>
      <c r="C1067" s="95"/>
      <c r="D1067" s="95"/>
      <c r="E1067" s="95"/>
      <c r="F1067" s="95"/>
      <c r="G1067" s="257"/>
    </row>
    <row r="1068" spans="1:7" ht="15">
      <c r="A1068" s="126"/>
      <c r="B1068" s="256"/>
      <c r="C1068" s="95"/>
      <c r="D1068" s="95"/>
      <c r="E1068" s="95"/>
      <c r="F1068" s="95"/>
      <c r="G1068" s="257"/>
    </row>
    <row r="1069" spans="1:7" ht="15">
      <c r="A1069" s="126"/>
      <c r="B1069" s="256"/>
      <c r="C1069" s="95"/>
      <c r="D1069" s="95"/>
      <c r="E1069" s="95"/>
      <c r="F1069" s="95"/>
      <c r="G1069" s="257"/>
    </row>
    <row r="1070" spans="1:7" ht="15">
      <c r="A1070" s="126"/>
      <c r="B1070" s="256"/>
      <c r="C1070" s="95"/>
      <c r="D1070" s="95"/>
      <c r="E1070" s="95"/>
      <c r="F1070" s="95"/>
      <c r="G1070" s="257"/>
    </row>
    <row r="1071" spans="1:7" ht="15">
      <c r="A1071" s="126"/>
      <c r="B1071" s="256"/>
      <c r="C1071" s="95"/>
      <c r="D1071" s="95"/>
      <c r="E1071" s="95"/>
      <c r="F1071" s="95"/>
      <c r="G1071" s="257"/>
    </row>
    <row r="1072" spans="1:7" ht="15">
      <c r="A1072" s="126"/>
      <c r="B1072" s="256"/>
      <c r="C1072" s="95"/>
      <c r="D1072" s="95"/>
      <c r="E1072" s="95"/>
      <c r="F1072" s="95"/>
      <c r="G1072" s="257"/>
    </row>
    <row r="1073" spans="1:7" ht="15">
      <c r="A1073" s="126"/>
      <c r="B1073" s="256"/>
      <c r="C1073" s="95"/>
      <c r="D1073" s="95"/>
      <c r="E1073" s="95"/>
      <c r="F1073" s="95"/>
      <c r="G1073" s="257"/>
    </row>
    <row r="1074" spans="1:7" ht="15">
      <c r="A1074" s="126"/>
      <c r="B1074" s="256"/>
      <c r="C1074" s="95"/>
      <c r="D1074" s="95"/>
      <c r="E1074" s="95"/>
      <c r="F1074" s="95"/>
      <c r="G1074" s="257"/>
    </row>
    <row r="1075" spans="1:7" ht="15">
      <c r="A1075" s="126"/>
      <c r="B1075" s="256"/>
      <c r="C1075" s="95"/>
      <c r="D1075" s="95"/>
      <c r="E1075" s="95"/>
      <c r="F1075" s="95"/>
      <c r="G1075" s="257"/>
    </row>
    <row r="1076" spans="1:7" ht="15">
      <c r="A1076" s="126"/>
      <c r="B1076" s="256"/>
      <c r="C1076" s="95"/>
      <c r="D1076" s="95"/>
      <c r="E1076" s="95"/>
      <c r="F1076" s="95"/>
      <c r="G1076" s="257"/>
    </row>
    <row r="1077" spans="1:7" ht="15">
      <c r="A1077" s="126"/>
      <c r="B1077" s="256"/>
      <c r="C1077" s="95"/>
      <c r="D1077" s="95"/>
      <c r="E1077" s="95"/>
      <c r="F1077" s="95"/>
      <c r="G1077" s="257"/>
    </row>
    <row r="1078" spans="1:7" ht="15">
      <c r="A1078" s="126"/>
      <c r="B1078" s="256"/>
      <c r="C1078" s="95"/>
      <c r="D1078" s="95"/>
      <c r="E1078" s="95"/>
      <c r="F1078" s="95"/>
      <c r="G1078" s="257"/>
    </row>
    <row r="1079" spans="1:7" ht="15">
      <c r="A1079" s="126"/>
      <c r="B1079" s="256"/>
      <c r="C1079" s="95"/>
      <c r="D1079" s="95"/>
      <c r="E1079" s="95"/>
      <c r="F1079" s="95"/>
      <c r="G1079" s="257"/>
    </row>
    <row r="1080" spans="1:7" ht="15">
      <c r="A1080" s="126"/>
      <c r="B1080" s="256"/>
      <c r="C1080" s="95"/>
      <c r="D1080" s="95"/>
      <c r="E1080" s="95"/>
      <c r="F1080" s="95"/>
      <c r="G1080" s="257"/>
    </row>
    <row r="1081" spans="1:7" ht="15">
      <c r="A1081" s="126"/>
      <c r="B1081" s="256"/>
      <c r="C1081" s="95"/>
      <c r="D1081" s="95"/>
      <c r="E1081" s="95"/>
      <c r="F1081" s="95"/>
      <c r="G1081" s="257"/>
    </row>
    <row r="1082" spans="1:7" ht="15">
      <c r="A1082" s="126"/>
      <c r="B1082" s="256"/>
      <c r="C1082" s="95"/>
      <c r="D1082" s="95"/>
      <c r="E1082" s="95"/>
      <c r="F1082" s="95"/>
      <c r="G1082" s="257"/>
    </row>
    <row r="1083" spans="1:7" ht="15">
      <c r="A1083" s="126"/>
      <c r="B1083" s="256"/>
      <c r="C1083" s="95"/>
      <c r="D1083" s="95"/>
      <c r="E1083" s="95"/>
      <c r="F1083" s="95"/>
      <c r="G1083" s="257"/>
    </row>
    <row r="1084" spans="1:7" ht="15">
      <c r="A1084" s="126"/>
      <c r="B1084" s="256"/>
      <c r="C1084" s="95"/>
      <c r="D1084" s="95"/>
      <c r="E1084" s="95"/>
      <c r="F1084" s="95"/>
      <c r="G1084" s="257"/>
    </row>
    <row r="1085" spans="1:7" ht="15">
      <c r="A1085" s="126"/>
      <c r="B1085" s="256"/>
      <c r="C1085" s="95"/>
      <c r="D1085" s="95"/>
      <c r="E1085" s="95"/>
      <c r="F1085" s="95"/>
      <c r="G1085" s="257"/>
    </row>
    <row r="1086" spans="1:7" ht="15">
      <c r="A1086" s="126"/>
      <c r="B1086" s="256"/>
      <c r="C1086" s="95"/>
      <c r="D1086" s="95"/>
      <c r="E1086" s="95"/>
      <c r="F1086" s="95"/>
      <c r="G1086" s="257"/>
    </row>
    <row r="1087" spans="1:7" ht="15">
      <c r="A1087" s="126"/>
      <c r="B1087" s="256"/>
      <c r="C1087" s="95"/>
      <c r="D1087" s="95"/>
      <c r="E1087" s="95"/>
      <c r="F1087" s="95"/>
      <c r="G1087" s="257"/>
    </row>
    <row r="1088" spans="1:7" ht="15">
      <c r="A1088" s="126"/>
      <c r="B1088" s="256"/>
      <c r="C1088" s="95"/>
      <c r="D1088" s="95"/>
      <c r="E1088" s="95"/>
      <c r="F1088" s="95"/>
      <c r="G1088" s="257"/>
    </row>
    <row r="1089" spans="1:7" ht="15">
      <c r="A1089" s="126"/>
      <c r="B1089" s="256"/>
      <c r="C1089" s="95"/>
      <c r="D1089" s="95"/>
      <c r="E1089" s="95"/>
      <c r="F1089" s="95"/>
      <c r="G1089" s="257"/>
    </row>
    <row r="1090" spans="1:7" ht="15">
      <c r="A1090" s="126"/>
      <c r="B1090" s="256"/>
      <c r="C1090" s="95"/>
      <c r="D1090" s="95"/>
      <c r="E1090" s="95"/>
      <c r="F1090" s="95"/>
      <c r="G1090" s="257"/>
    </row>
    <row r="1091" spans="1:7" ht="15">
      <c r="A1091" s="126"/>
      <c r="B1091" s="256"/>
      <c r="C1091" s="95"/>
      <c r="D1091" s="95"/>
      <c r="E1091" s="95"/>
      <c r="F1091" s="95"/>
      <c r="G1091" s="257"/>
    </row>
    <row r="1092" spans="1:7" ht="15">
      <c r="A1092" s="126"/>
      <c r="B1092" s="256"/>
      <c r="C1092" s="95"/>
      <c r="D1092" s="95"/>
      <c r="E1092" s="95"/>
      <c r="F1092" s="95"/>
      <c r="G1092" s="257"/>
    </row>
    <row r="1093" spans="1:7" ht="15">
      <c r="A1093" s="126"/>
      <c r="B1093" s="256"/>
      <c r="C1093" s="95"/>
      <c r="D1093" s="95"/>
      <c r="E1093" s="95"/>
      <c r="F1093" s="95"/>
      <c r="G1093" s="257"/>
    </row>
    <row r="1094" spans="1:7" ht="15">
      <c r="A1094" s="126"/>
      <c r="B1094" s="256"/>
      <c r="C1094" s="95"/>
      <c r="D1094" s="95"/>
      <c r="E1094" s="95"/>
      <c r="F1094" s="95"/>
      <c r="G1094" s="257"/>
    </row>
    <row r="1095" spans="1:7" ht="15">
      <c r="A1095" s="126"/>
      <c r="B1095" s="256"/>
      <c r="C1095" s="95"/>
      <c r="D1095" s="95"/>
      <c r="E1095" s="95"/>
      <c r="F1095" s="95"/>
      <c r="G1095" s="257"/>
    </row>
    <row r="1096" spans="1:7" ht="15">
      <c r="A1096" s="126"/>
      <c r="B1096" s="256"/>
      <c r="C1096" s="95"/>
      <c r="D1096" s="95"/>
      <c r="E1096" s="95"/>
      <c r="F1096" s="95"/>
      <c r="G1096" s="257"/>
    </row>
    <row r="1097" spans="1:7" ht="15">
      <c r="A1097" s="126"/>
      <c r="B1097" s="256"/>
      <c r="C1097" s="95"/>
      <c r="D1097" s="95"/>
      <c r="E1097" s="95"/>
      <c r="F1097" s="95"/>
      <c r="G1097" s="257"/>
    </row>
    <row r="1098" spans="1:7" ht="15">
      <c r="A1098" s="126"/>
      <c r="B1098" s="256"/>
      <c r="C1098" s="95"/>
      <c r="D1098" s="95"/>
      <c r="E1098" s="95"/>
      <c r="F1098" s="95"/>
      <c r="G1098" s="257"/>
    </row>
    <row r="1099" spans="1:7" ht="15">
      <c r="A1099" s="126"/>
      <c r="B1099" s="256"/>
      <c r="C1099" s="95"/>
      <c r="D1099" s="95"/>
      <c r="E1099" s="95"/>
      <c r="F1099" s="95"/>
      <c r="G1099" s="257"/>
    </row>
    <row r="1100" spans="1:7" ht="15">
      <c r="A1100" s="126"/>
      <c r="B1100" s="256"/>
      <c r="C1100" s="95"/>
      <c r="D1100" s="95"/>
      <c r="E1100" s="95"/>
      <c r="F1100" s="95"/>
      <c r="G1100" s="257"/>
    </row>
    <row r="1101" spans="1:7" ht="15">
      <c r="A1101" s="126"/>
      <c r="B1101" s="256"/>
      <c r="C1101" s="95"/>
      <c r="D1101" s="95"/>
      <c r="E1101" s="95"/>
      <c r="F1101" s="95"/>
      <c r="G1101" s="257"/>
    </row>
    <row r="1102" spans="1:7" ht="15">
      <c r="A1102" s="126"/>
      <c r="B1102" s="256"/>
      <c r="C1102" s="95"/>
      <c r="D1102" s="95"/>
      <c r="E1102" s="95"/>
      <c r="F1102" s="95"/>
      <c r="G1102" s="257"/>
    </row>
    <row r="1103" spans="1:7" ht="15">
      <c r="A1103" s="126"/>
      <c r="B1103" s="256"/>
      <c r="C1103" s="95"/>
      <c r="D1103" s="95"/>
      <c r="E1103" s="95"/>
      <c r="F1103" s="95"/>
      <c r="G1103" s="257"/>
    </row>
    <row r="1104" spans="1:7" ht="15">
      <c r="A1104" s="126"/>
      <c r="B1104" s="256"/>
      <c r="C1104" s="95"/>
      <c r="D1104" s="95"/>
      <c r="E1104" s="95"/>
      <c r="F1104" s="95"/>
      <c r="G1104" s="257"/>
    </row>
    <row r="1105" spans="1:7" ht="15">
      <c r="A1105" s="126"/>
      <c r="B1105" s="256"/>
      <c r="C1105" s="95"/>
      <c r="D1105" s="95"/>
      <c r="E1105" s="95"/>
      <c r="F1105" s="95"/>
      <c r="G1105" s="257"/>
    </row>
    <row r="1106" spans="1:7" ht="15">
      <c r="A1106" s="126"/>
      <c r="B1106" s="256"/>
      <c r="C1106" s="95"/>
      <c r="D1106" s="95"/>
      <c r="E1106" s="95"/>
      <c r="F1106" s="95"/>
      <c r="G1106" s="257"/>
    </row>
    <row r="1107" spans="1:7" ht="15">
      <c r="A1107" s="126"/>
      <c r="B1107" s="256"/>
      <c r="C1107" s="95"/>
      <c r="D1107" s="95"/>
      <c r="E1107" s="95"/>
      <c r="F1107" s="95"/>
      <c r="G1107" s="257"/>
    </row>
    <row r="1108" spans="1:7" ht="15">
      <c r="A1108" s="126"/>
      <c r="B1108" s="256"/>
      <c r="C1108" s="95"/>
      <c r="D1108" s="95"/>
      <c r="E1108" s="95"/>
      <c r="F1108" s="95"/>
      <c r="G1108" s="257"/>
    </row>
    <row r="1109" spans="1:7" ht="15">
      <c r="A1109" s="126"/>
      <c r="B1109" s="256"/>
      <c r="C1109" s="95"/>
      <c r="D1109" s="95"/>
      <c r="E1109" s="95"/>
      <c r="F1109" s="95"/>
      <c r="G1109" s="257"/>
    </row>
    <row r="1110" spans="1:7" ht="15">
      <c r="A1110" s="126"/>
      <c r="B1110" s="256"/>
      <c r="C1110" s="95"/>
      <c r="D1110" s="95"/>
      <c r="E1110" s="95"/>
      <c r="F1110" s="95"/>
      <c r="G1110" s="257"/>
    </row>
    <row r="1111" spans="1:7" ht="15">
      <c r="A1111" s="126"/>
      <c r="B1111" s="256"/>
      <c r="C1111" s="95"/>
      <c r="D1111" s="95"/>
      <c r="E1111" s="95"/>
      <c r="F1111" s="95"/>
      <c r="G1111" s="257"/>
    </row>
    <row r="1112" spans="1:7" ht="15">
      <c r="A1112" s="126"/>
      <c r="B1112" s="256"/>
      <c r="C1112" s="95"/>
      <c r="D1112" s="95"/>
      <c r="E1112" s="95"/>
      <c r="F1112" s="95"/>
      <c r="G1112" s="257"/>
    </row>
    <row r="1113" spans="1:7" ht="15">
      <c r="A1113" s="126"/>
      <c r="B1113" s="256"/>
      <c r="C1113" s="95"/>
      <c r="D1113" s="95"/>
      <c r="E1113" s="95"/>
      <c r="F1113" s="95"/>
      <c r="G1113" s="257"/>
    </row>
    <row r="1114" spans="1:7" ht="15">
      <c r="A1114" s="126"/>
      <c r="B1114" s="256"/>
      <c r="C1114" s="95"/>
      <c r="D1114" s="95"/>
      <c r="E1114" s="95"/>
      <c r="F1114" s="95"/>
      <c r="G1114" s="257"/>
    </row>
    <row r="1115" spans="1:7" ht="15">
      <c r="A1115" s="126"/>
      <c r="B1115" s="256"/>
      <c r="C1115" s="95"/>
      <c r="D1115" s="95"/>
      <c r="E1115" s="95"/>
      <c r="F1115" s="95"/>
      <c r="G1115" s="257"/>
    </row>
    <row r="1116" spans="1:7" ht="15">
      <c r="A1116" s="126"/>
      <c r="B1116" s="256"/>
      <c r="C1116" s="95"/>
      <c r="D1116" s="95"/>
      <c r="E1116" s="95"/>
      <c r="F1116" s="95"/>
      <c r="G1116" s="257"/>
    </row>
    <row r="1117" spans="1:7" ht="15">
      <c r="A1117" s="126"/>
      <c r="B1117" s="256"/>
      <c r="C1117" s="95"/>
      <c r="D1117" s="95"/>
      <c r="E1117" s="95"/>
      <c r="F1117" s="95"/>
      <c r="G1117" s="257"/>
    </row>
    <row r="1118" spans="1:7" ht="15">
      <c r="A1118" s="126"/>
      <c r="B1118" s="256"/>
      <c r="C1118" s="95"/>
      <c r="D1118" s="95"/>
      <c r="E1118" s="95"/>
      <c r="F1118" s="95"/>
      <c r="G1118" s="257"/>
    </row>
    <row r="1119" spans="1:7" ht="15">
      <c r="A1119" s="126"/>
      <c r="B1119" s="256"/>
      <c r="C1119" s="95"/>
      <c r="D1119" s="95"/>
      <c r="E1119" s="95"/>
      <c r="F1119" s="95"/>
      <c r="G1119" s="257"/>
    </row>
    <row r="1120" spans="1:7" ht="15">
      <c r="A1120" s="126"/>
      <c r="B1120" s="256"/>
      <c r="C1120" s="95"/>
      <c r="D1120" s="95"/>
      <c r="E1120" s="95"/>
      <c r="F1120" s="95"/>
      <c r="G1120" s="257"/>
    </row>
    <row r="1121" spans="1:7" ht="15">
      <c r="A1121" s="126"/>
      <c r="B1121" s="256"/>
      <c r="C1121" s="95"/>
      <c r="D1121" s="95"/>
      <c r="E1121" s="95"/>
      <c r="F1121" s="95"/>
      <c r="G1121" s="257"/>
    </row>
    <row r="1122" spans="1:7" ht="15">
      <c r="A1122" s="126"/>
      <c r="B1122" s="256"/>
      <c r="C1122" s="95"/>
      <c r="D1122" s="95"/>
      <c r="E1122" s="95"/>
      <c r="F1122" s="95"/>
      <c r="G1122" s="257"/>
    </row>
    <row r="1123" spans="1:7" ht="15">
      <c r="A1123" s="126"/>
      <c r="B1123" s="256"/>
      <c r="C1123" s="95"/>
      <c r="D1123" s="95"/>
      <c r="E1123" s="95"/>
      <c r="F1123" s="95"/>
      <c r="G1123" s="257"/>
    </row>
    <row r="1124" spans="1:7" ht="15">
      <c r="A1124" s="126"/>
      <c r="B1124" s="256"/>
      <c r="C1124" s="95"/>
      <c r="D1124" s="95"/>
      <c r="E1124" s="95"/>
      <c r="F1124" s="95"/>
      <c r="G1124" s="257"/>
    </row>
    <row r="1125" spans="1:7" ht="15">
      <c r="A1125" s="126"/>
      <c r="B1125" s="256"/>
      <c r="C1125" s="95"/>
      <c r="D1125" s="95"/>
      <c r="E1125" s="95"/>
      <c r="F1125" s="95"/>
      <c r="G1125" s="257"/>
    </row>
    <row r="1126" spans="1:7" ht="15">
      <c r="A1126" s="126"/>
      <c r="B1126" s="256"/>
      <c r="C1126" s="95"/>
      <c r="D1126" s="95"/>
      <c r="E1126" s="95"/>
      <c r="F1126" s="95"/>
      <c r="G1126" s="257"/>
    </row>
    <row r="1127" spans="1:7" ht="15">
      <c r="A1127" s="126"/>
      <c r="B1127" s="256"/>
      <c r="C1127" s="95"/>
      <c r="D1127" s="95"/>
      <c r="E1127" s="95"/>
      <c r="F1127" s="95"/>
      <c r="G1127" s="257"/>
    </row>
    <row r="1128" spans="1:7" ht="15">
      <c r="A1128" s="126"/>
      <c r="B1128" s="256"/>
      <c r="C1128" s="95"/>
      <c r="D1128" s="95"/>
      <c r="E1128" s="95"/>
      <c r="F1128" s="95"/>
      <c r="G1128" s="257"/>
    </row>
    <row r="1129" spans="1:7" ht="15">
      <c r="A1129" s="126"/>
      <c r="B1129" s="256"/>
      <c r="C1129" s="95"/>
      <c r="D1129" s="95"/>
      <c r="E1129" s="95"/>
      <c r="F1129" s="95"/>
      <c r="G1129" s="257"/>
    </row>
    <row r="1130" spans="1:7" ht="15">
      <c r="A1130" s="126"/>
      <c r="B1130" s="256"/>
      <c r="C1130" s="95"/>
      <c r="D1130" s="95"/>
      <c r="E1130" s="95"/>
      <c r="F1130" s="95"/>
      <c r="G1130" s="257"/>
    </row>
    <row r="1131" spans="1:7" ht="15">
      <c r="A1131" s="126"/>
      <c r="B1131" s="256"/>
      <c r="C1131" s="95"/>
      <c r="D1131" s="95"/>
      <c r="E1131" s="95"/>
      <c r="F1131" s="95"/>
      <c r="G1131" s="257"/>
    </row>
    <row r="1132" spans="1:7" ht="15">
      <c r="A1132" s="126"/>
      <c r="B1132" s="256"/>
      <c r="C1132" s="95"/>
      <c r="D1132" s="95"/>
      <c r="E1132" s="95"/>
      <c r="F1132" s="95"/>
      <c r="G1132" s="257"/>
    </row>
    <row r="1133" spans="1:7" ht="15">
      <c r="A1133" s="126"/>
      <c r="B1133" s="256"/>
      <c r="C1133" s="95"/>
      <c r="D1133" s="95"/>
      <c r="E1133" s="95"/>
      <c r="F1133" s="95"/>
      <c r="G1133" s="257"/>
    </row>
    <row r="1134" spans="1:7" ht="15">
      <c r="A1134" s="126"/>
      <c r="B1134" s="256"/>
      <c r="C1134" s="95"/>
      <c r="D1134" s="95"/>
      <c r="E1134" s="95"/>
      <c r="F1134" s="95"/>
      <c r="G1134" s="257"/>
    </row>
    <row r="1135" spans="1:7" ht="15">
      <c r="A1135" s="126"/>
      <c r="B1135" s="256"/>
      <c r="C1135" s="95"/>
      <c r="D1135" s="95"/>
      <c r="E1135" s="95"/>
      <c r="F1135" s="95"/>
      <c r="G1135" s="257"/>
    </row>
    <row r="1136" spans="1:7" ht="15">
      <c r="A1136" s="126"/>
      <c r="B1136" s="256"/>
      <c r="C1136" s="95"/>
      <c r="D1136" s="95"/>
      <c r="E1136" s="95"/>
      <c r="F1136" s="95"/>
      <c r="G1136" s="257"/>
    </row>
    <row r="1137" spans="1:7" ht="15">
      <c r="A1137" s="126"/>
      <c r="B1137" s="256"/>
      <c r="C1137" s="95"/>
      <c r="D1137" s="95"/>
      <c r="E1137" s="95"/>
      <c r="F1137" s="95"/>
      <c r="G1137" s="257"/>
    </row>
    <row r="1138" spans="1:7" ht="15">
      <c r="A1138" s="126"/>
      <c r="B1138" s="256"/>
      <c r="C1138" s="95"/>
      <c r="D1138" s="95"/>
      <c r="E1138" s="95"/>
      <c r="F1138" s="95"/>
      <c r="G1138" s="257"/>
    </row>
    <row r="1139" spans="1:7" ht="15">
      <c r="A1139" s="126"/>
      <c r="B1139" s="256"/>
      <c r="C1139" s="95"/>
      <c r="D1139" s="95"/>
      <c r="E1139" s="95"/>
      <c r="F1139" s="95"/>
      <c r="G1139" s="257"/>
    </row>
    <row r="1140" spans="1:7" ht="15">
      <c r="A1140" s="126"/>
      <c r="B1140" s="256"/>
      <c r="C1140" s="95"/>
      <c r="D1140" s="95"/>
      <c r="E1140" s="95"/>
      <c r="F1140" s="95"/>
      <c r="G1140" s="257"/>
    </row>
    <row r="1141" spans="1:7" ht="15">
      <c r="A1141" s="126"/>
      <c r="B1141" s="256"/>
      <c r="C1141" s="95"/>
      <c r="D1141" s="95"/>
      <c r="E1141" s="95"/>
      <c r="F1141" s="95"/>
      <c r="G1141" s="257"/>
    </row>
    <row r="1142" spans="1:7" ht="15">
      <c r="A1142" s="126"/>
      <c r="B1142" s="256"/>
      <c r="C1142" s="95"/>
      <c r="D1142" s="95"/>
      <c r="E1142" s="95"/>
      <c r="F1142" s="95"/>
      <c r="G1142" s="257"/>
    </row>
    <row r="1143" spans="1:7" ht="15">
      <c r="A1143" s="126"/>
      <c r="B1143" s="256"/>
      <c r="C1143" s="95"/>
      <c r="D1143" s="95"/>
      <c r="E1143" s="95"/>
      <c r="F1143" s="95"/>
      <c r="G1143" s="257"/>
    </row>
    <row r="1144" spans="1:7" ht="15">
      <c r="A1144" s="126"/>
      <c r="B1144" s="256"/>
      <c r="C1144" s="95"/>
      <c r="D1144" s="95"/>
      <c r="E1144" s="95"/>
      <c r="F1144" s="95"/>
      <c r="G1144" s="257"/>
    </row>
    <row r="1145" spans="1:7" ht="15">
      <c r="A1145" s="126"/>
      <c r="B1145" s="256"/>
      <c r="C1145" s="95"/>
      <c r="D1145" s="95"/>
      <c r="E1145" s="95"/>
      <c r="F1145" s="95"/>
      <c r="G1145" s="257"/>
    </row>
    <row r="1146" spans="1:7" ht="15">
      <c r="A1146" s="126"/>
      <c r="B1146" s="256"/>
      <c r="C1146" s="95"/>
      <c r="D1146" s="95"/>
      <c r="E1146" s="95"/>
      <c r="F1146" s="95"/>
      <c r="G1146" s="257"/>
    </row>
    <row r="1147" spans="1:7" ht="15">
      <c r="A1147" s="126"/>
      <c r="B1147" s="256"/>
      <c r="C1147" s="95"/>
      <c r="D1147" s="95"/>
      <c r="E1147" s="95"/>
      <c r="F1147" s="95"/>
      <c r="G1147" s="257"/>
    </row>
    <row r="1148" spans="1:7" ht="15">
      <c r="A1148" s="126"/>
      <c r="B1148" s="256"/>
      <c r="C1148" s="95"/>
      <c r="D1148" s="95"/>
      <c r="E1148" s="95"/>
      <c r="F1148" s="95"/>
      <c r="G1148" s="257"/>
    </row>
    <row r="1149" spans="1:7" ht="15">
      <c r="A1149" s="126"/>
      <c r="B1149" s="256"/>
      <c r="C1149" s="95"/>
      <c r="D1149" s="95"/>
      <c r="E1149" s="95"/>
      <c r="F1149" s="95"/>
      <c r="G1149" s="257"/>
    </row>
    <row r="1150" spans="1:7" ht="15">
      <c r="A1150" s="126"/>
      <c r="B1150" s="256"/>
      <c r="C1150" s="95"/>
      <c r="D1150" s="95"/>
      <c r="E1150" s="95"/>
      <c r="F1150" s="95"/>
      <c r="G1150" s="257"/>
    </row>
    <row r="1151" spans="1:7" ht="15">
      <c r="A1151" s="126"/>
      <c r="B1151" s="256"/>
      <c r="C1151" s="95"/>
      <c r="D1151" s="95"/>
      <c r="E1151" s="95"/>
      <c r="F1151" s="95"/>
      <c r="G1151" s="257"/>
    </row>
    <row r="1152" spans="1:7" ht="15">
      <c r="A1152" s="126"/>
      <c r="B1152" s="256"/>
      <c r="C1152" s="95"/>
      <c r="D1152" s="95"/>
      <c r="E1152" s="95"/>
      <c r="F1152" s="95"/>
      <c r="G1152" s="257"/>
    </row>
    <row r="1153" spans="1:7" ht="15">
      <c r="A1153" s="126"/>
      <c r="B1153" s="256"/>
      <c r="C1153" s="95"/>
      <c r="D1153" s="95"/>
      <c r="E1153" s="95"/>
      <c r="F1153" s="95"/>
      <c r="G1153" s="257"/>
    </row>
    <row r="1154" spans="1:7" ht="15">
      <c r="A1154" s="126"/>
      <c r="B1154" s="256"/>
      <c r="C1154" s="95"/>
      <c r="D1154" s="95"/>
      <c r="E1154" s="95"/>
      <c r="F1154" s="95"/>
      <c r="G1154" s="257"/>
    </row>
    <row r="1155" spans="1:7" ht="15">
      <c r="A1155" s="126"/>
      <c r="B1155" s="256"/>
      <c r="C1155" s="95"/>
      <c r="D1155" s="95"/>
      <c r="E1155" s="95"/>
      <c r="F1155" s="95"/>
      <c r="G1155" s="257"/>
    </row>
    <row r="1156" spans="1:7" ht="15">
      <c r="A1156" s="126"/>
      <c r="B1156" s="256"/>
      <c r="C1156" s="95"/>
      <c r="D1156" s="95"/>
      <c r="E1156" s="95"/>
      <c r="F1156" s="95"/>
      <c r="G1156" s="257"/>
    </row>
    <row r="1157" spans="1:7" ht="15">
      <c r="A1157" s="126"/>
      <c r="B1157" s="256"/>
      <c r="C1157" s="95"/>
      <c r="D1157" s="95"/>
      <c r="E1157" s="95"/>
      <c r="F1157" s="95"/>
      <c r="G1157" s="257"/>
    </row>
    <row r="1158" spans="1:7" ht="15">
      <c r="A1158" s="126"/>
      <c r="B1158" s="256"/>
      <c r="C1158" s="95"/>
      <c r="D1158" s="95"/>
      <c r="E1158" s="95"/>
      <c r="F1158" s="95"/>
      <c r="G1158" s="257"/>
    </row>
    <row r="1159" spans="1:7" ht="15">
      <c r="A1159" s="126"/>
      <c r="B1159" s="256"/>
      <c r="C1159" s="95"/>
      <c r="D1159" s="95"/>
      <c r="E1159" s="95"/>
      <c r="F1159" s="95"/>
      <c r="G1159" s="257"/>
    </row>
    <row r="1160" spans="1:7" ht="15">
      <c r="A1160" s="126"/>
      <c r="B1160" s="256"/>
      <c r="C1160" s="95"/>
      <c r="D1160" s="95"/>
      <c r="E1160" s="95"/>
      <c r="F1160" s="95"/>
      <c r="G1160" s="257"/>
    </row>
    <row r="1161" spans="1:7" ht="15">
      <c r="A1161" s="126"/>
      <c r="B1161" s="256"/>
      <c r="C1161" s="95"/>
      <c r="D1161" s="95"/>
      <c r="E1161" s="95"/>
      <c r="F1161" s="95"/>
      <c r="G1161" s="257"/>
    </row>
    <row r="1162" spans="1:7" ht="15">
      <c r="A1162" s="126"/>
      <c r="B1162" s="256"/>
      <c r="C1162" s="95"/>
      <c r="D1162" s="95"/>
      <c r="E1162" s="95"/>
      <c r="F1162" s="95"/>
      <c r="G1162" s="257"/>
    </row>
    <row r="1163" spans="1:7" ht="15">
      <c r="A1163" s="126"/>
      <c r="B1163" s="256"/>
      <c r="C1163" s="95"/>
      <c r="D1163" s="95"/>
      <c r="E1163" s="95"/>
      <c r="F1163" s="95"/>
      <c r="G1163" s="257"/>
    </row>
    <row r="1164" spans="1:7" ht="15">
      <c r="A1164" s="126"/>
      <c r="B1164" s="256"/>
      <c r="C1164" s="95"/>
      <c r="D1164" s="95"/>
      <c r="E1164" s="95"/>
      <c r="F1164" s="95"/>
      <c r="G1164" s="257"/>
    </row>
    <row r="1165" spans="1:7" ht="15">
      <c r="A1165" s="126"/>
      <c r="B1165" s="256"/>
      <c r="C1165" s="95"/>
      <c r="D1165" s="95"/>
      <c r="E1165" s="95"/>
      <c r="F1165" s="95"/>
      <c r="G1165" s="257"/>
    </row>
    <row r="1166" spans="1:7" ht="15">
      <c r="A1166" s="126"/>
      <c r="B1166" s="256"/>
      <c r="C1166" s="95"/>
      <c r="D1166" s="95"/>
      <c r="E1166" s="95"/>
      <c r="F1166" s="95"/>
      <c r="G1166" s="257"/>
    </row>
    <row r="1167" spans="1:7" ht="15">
      <c r="A1167" s="126"/>
      <c r="B1167" s="256"/>
      <c r="C1167" s="95"/>
      <c r="D1167" s="95"/>
      <c r="E1167" s="95"/>
      <c r="F1167" s="95"/>
      <c r="G1167" s="257"/>
    </row>
    <row r="1168" spans="1:7" ht="15">
      <c r="A1168" s="126"/>
      <c r="B1168" s="256"/>
      <c r="C1168" s="95"/>
      <c r="D1168" s="95"/>
      <c r="E1168" s="95"/>
      <c r="F1168" s="95"/>
      <c r="G1168" s="257"/>
    </row>
    <row r="1169" spans="1:7" ht="15">
      <c r="A1169" s="126"/>
      <c r="B1169" s="256"/>
      <c r="C1169" s="95"/>
      <c r="D1169" s="95"/>
      <c r="E1169" s="95"/>
      <c r="F1169" s="95"/>
      <c r="G1169" s="257"/>
    </row>
    <row r="1170" spans="1:7" ht="15">
      <c r="A1170" s="126"/>
      <c r="B1170" s="256"/>
      <c r="C1170" s="95"/>
      <c r="D1170" s="95"/>
      <c r="E1170" s="95"/>
      <c r="F1170" s="95"/>
      <c r="G1170" s="257"/>
    </row>
    <row r="1171" spans="1:7" ht="15">
      <c r="A1171" s="126"/>
      <c r="B1171" s="256"/>
      <c r="C1171" s="95"/>
      <c r="D1171" s="95"/>
      <c r="E1171" s="95"/>
      <c r="F1171" s="95"/>
      <c r="G1171" s="257"/>
    </row>
    <row r="1172" spans="1:7" ht="15">
      <c r="A1172" s="126"/>
      <c r="B1172" s="256"/>
      <c r="C1172" s="95"/>
      <c r="D1172" s="95"/>
      <c r="E1172" s="95"/>
      <c r="F1172" s="95"/>
      <c r="G1172" s="257"/>
    </row>
    <row r="1173" spans="1:7" ht="15">
      <c r="A1173" s="126"/>
      <c r="B1173" s="256"/>
      <c r="C1173" s="95"/>
      <c r="D1173" s="95"/>
      <c r="E1173" s="95"/>
      <c r="F1173" s="95"/>
      <c r="G1173" s="257"/>
    </row>
    <row r="1174" spans="1:7" ht="15">
      <c r="A1174" s="126"/>
      <c r="B1174" s="256"/>
      <c r="C1174" s="95"/>
      <c r="D1174" s="95"/>
      <c r="E1174" s="95"/>
      <c r="F1174" s="95"/>
      <c r="G1174" s="257"/>
    </row>
    <row r="1175" spans="1:7" ht="15">
      <c r="A1175" s="126"/>
      <c r="B1175" s="256"/>
      <c r="C1175" s="95"/>
      <c r="D1175" s="95"/>
      <c r="E1175" s="95"/>
      <c r="F1175" s="95"/>
      <c r="G1175" s="257"/>
    </row>
    <row r="1176" spans="1:7" ht="15">
      <c r="A1176" s="126"/>
      <c r="B1176" s="256"/>
      <c r="C1176" s="95"/>
      <c r="D1176" s="95"/>
      <c r="E1176" s="95"/>
      <c r="F1176" s="95"/>
      <c r="G1176" s="257"/>
    </row>
    <row r="1177" spans="1:7" ht="15">
      <c r="A1177" s="126"/>
      <c r="B1177" s="256"/>
      <c r="C1177" s="95"/>
      <c r="D1177" s="95"/>
      <c r="E1177" s="95"/>
      <c r="F1177" s="95"/>
      <c r="G1177" s="257"/>
    </row>
    <row r="1178" spans="1:7" ht="15">
      <c r="A1178" s="126"/>
      <c r="B1178" s="256"/>
      <c r="C1178" s="95"/>
      <c r="D1178" s="95"/>
      <c r="E1178" s="95"/>
      <c r="F1178" s="95"/>
      <c r="G1178" s="257"/>
    </row>
    <row r="1179" spans="1:7" ht="15">
      <c r="A1179" s="126"/>
      <c r="B1179" s="256"/>
      <c r="C1179" s="95"/>
      <c r="D1179" s="95"/>
      <c r="E1179" s="95"/>
      <c r="F1179" s="95"/>
      <c r="G1179" s="257"/>
    </row>
    <row r="1180" spans="1:7" ht="15">
      <c r="A1180" s="126"/>
      <c r="B1180" s="256"/>
      <c r="C1180" s="95"/>
      <c r="D1180" s="95"/>
      <c r="E1180" s="95"/>
      <c r="F1180" s="95"/>
      <c r="G1180" s="257"/>
    </row>
    <row r="1181" spans="1:7" ht="15">
      <c r="A1181" s="126"/>
      <c r="B1181" s="256"/>
      <c r="C1181" s="95"/>
      <c r="D1181" s="95"/>
      <c r="E1181" s="95"/>
      <c r="F1181" s="95"/>
      <c r="G1181" s="257"/>
    </row>
    <row r="1182" spans="1:7" ht="15">
      <c r="A1182" s="126"/>
      <c r="B1182" s="256"/>
      <c r="C1182" s="95"/>
      <c r="D1182" s="95"/>
      <c r="E1182" s="95"/>
      <c r="F1182" s="95"/>
      <c r="G1182" s="257"/>
    </row>
    <row r="1183" spans="1:7" ht="15">
      <c r="A1183" s="126"/>
      <c r="B1183" s="256"/>
      <c r="C1183" s="95"/>
      <c r="D1183" s="95"/>
      <c r="E1183" s="95"/>
      <c r="F1183" s="95"/>
      <c r="G1183" s="257"/>
    </row>
    <row r="1184" spans="1:7" ht="15">
      <c r="A1184" s="126"/>
      <c r="B1184" s="256"/>
      <c r="C1184" s="95"/>
      <c r="D1184" s="95"/>
      <c r="E1184" s="95"/>
      <c r="F1184" s="95"/>
      <c r="G1184" s="257"/>
    </row>
    <row r="1185" spans="1:7" ht="15">
      <c r="A1185" s="126"/>
      <c r="B1185" s="256"/>
      <c r="C1185" s="95"/>
      <c r="D1185" s="95"/>
      <c r="E1185" s="95"/>
      <c r="F1185" s="95"/>
      <c r="G1185" s="257"/>
    </row>
    <row r="1186" spans="1:7" ht="15">
      <c r="A1186" s="126"/>
      <c r="B1186" s="256"/>
      <c r="C1186" s="95"/>
      <c r="D1186" s="95"/>
      <c r="E1186" s="95"/>
      <c r="F1186" s="95"/>
      <c r="G1186" s="257"/>
    </row>
    <row r="1187" spans="1:7" ht="15">
      <c r="A1187" s="126"/>
      <c r="B1187" s="256"/>
      <c r="C1187" s="95"/>
      <c r="D1187" s="95"/>
      <c r="E1187" s="95"/>
      <c r="F1187" s="95"/>
      <c r="G1187" s="257"/>
    </row>
    <row r="1188" spans="1:7" ht="15">
      <c r="A1188" s="126"/>
      <c r="B1188" s="256"/>
      <c r="C1188" s="95"/>
      <c r="D1188" s="95"/>
      <c r="E1188" s="95"/>
      <c r="F1188" s="95"/>
      <c r="G1188" s="257"/>
    </row>
    <row r="1189" spans="1:7" ht="15">
      <c r="A1189" s="126"/>
      <c r="B1189" s="256"/>
      <c r="C1189" s="95"/>
      <c r="D1189" s="95"/>
      <c r="E1189" s="95"/>
      <c r="F1189" s="95"/>
      <c r="G1189" s="257"/>
    </row>
    <row r="1190" spans="1:7" ht="15">
      <c r="A1190" s="126"/>
      <c r="B1190" s="256"/>
      <c r="C1190" s="95"/>
      <c r="D1190" s="95"/>
      <c r="E1190" s="95"/>
      <c r="F1190" s="95"/>
      <c r="G1190" s="257"/>
    </row>
    <row r="1191" spans="1:7" ht="15">
      <c r="A1191" s="126"/>
      <c r="B1191" s="256"/>
      <c r="C1191" s="95"/>
      <c r="D1191" s="95"/>
      <c r="E1191" s="95"/>
      <c r="F1191" s="95"/>
      <c r="G1191" s="257"/>
    </row>
    <row r="1192" spans="1:7" ht="15">
      <c r="A1192" s="126"/>
      <c r="B1192" s="256"/>
      <c r="C1192" s="95"/>
      <c r="D1192" s="95"/>
      <c r="E1192" s="95"/>
      <c r="F1192" s="95"/>
      <c r="G1192" s="257"/>
    </row>
    <row r="1193" spans="1:7" ht="15">
      <c r="A1193" s="126"/>
      <c r="B1193" s="256"/>
      <c r="C1193" s="95"/>
      <c r="D1193" s="95"/>
      <c r="E1193" s="95"/>
      <c r="F1193" s="95"/>
      <c r="G1193" s="257"/>
    </row>
    <row r="1194" spans="1:7" ht="15">
      <c r="A1194" s="126"/>
      <c r="B1194" s="256"/>
      <c r="C1194" s="95"/>
      <c r="D1194" s="95"/>
      <c r="E1194" s="95"/>
      <c r="F1194" s="95"/>
      <c r="G1194" s="257"/>
    </row>
    <row r="1195" spans="1:7" ht="15">
      <c r="A1195" s="126"/>
      <c r="B1195" s="256"/>
      <c r="C1195" s="95"/>
      <c r="D1195" s="95"/>
      <c r="E1195" s="95"/>
      <c r="F1195" s="95"/>
      <c r="G1195" s="257"/>
    </row>
    <row r="1196" spans="1:7" ht="15">
      <c r="A1196" s="126"/>
      <c r="B1196" s="256"/>
      <c r="C1196" s="95"/>
      <c r="D1196" s="95"/>
      <c r="E1196" s="95"/>
      <c r="F1196" s="95"/>
      <c r="G1196" s="257"/>
    </row>
    <row r="1197" spans="1:7" ht="15">
      <c r="A1197" s="126"/>
      <c r="B1197" s="256"/>
      <c r="C1197" s="95"/>
      <c r="D1197" s="95"/>
      <c r="E1197" s="95"/>
      <c r="F1197" s="95"/>
      <c r="G1197" s="257"/>
    </row>
    <row r="1198" spans="1:7" ht="15">
      <c r="A1198" s="126"/>
      <c r="B1198" s="256"/>
      <c r="C1198" s="95"/>
      <c r="D1198" s="95"/>
      <c r="E1198" s="95"/>
      <c r="F1198" s="95"/>
      <c r="G1198" s="257"/>
    </row>
    <row r="1199" spans="1:7" ht="15">
      <c r="A1199" s="126"/>
      <c r="B1199" s="256"/>
      <c r="C1199" s="95"/>
      <c r="D1199" s="95"/>
      <c r="E1199" s="95"/>
      <c r="F1199" s="95"/>
      <c r="G1199" s="257"/>
    </row>
    <row r="1200" spans="1:7" ht="15">
      <c r="A1200" s="126"/>
      <c r="B1200" s="256"/>
      <c r="C1200" s="95"/>
      <c r="D1200" s="95"/>
      <c r="E1200" s="95"/>
      <c r="F1200" s="95"/>
      <c r="G1200" s="257"/>
    </row>
    <row r="1201" spans="1:7" ht="15">
      <c r="A1201" s="126"/>
      <c r="B1201" s="256"/>
      <c r="C1201" s="95"/>
      <c r="D1201" s="95"/>
      <c r="E1201" s="95"/>
      <c r="F1201" s="95"/>
      <c r="G1201" s="257"/>
    </row>
    <row r="1202" spans="1:7" ht="15">
      <c r="A1202" s="126"/>
      <c r="B1202" s="256"/>
      <c r="C1202" s="95"/>
      <c r="D1202" s="95"/>
      <c r="E1202" s="95"/>
      <c r="F1202" s="95"/>
      <c r="G1202" s="257"/>
    </row>
    <row r="1203" spans="1:7" ht="15">
      <c r="A1203" s="126"/>
      <c r="B1203" s="256"/>
      <c r="C1203" s="95"/>
      <c r="D1203" s="95"/>
      <c r="E1203" s="95"/>
      <c r="F1203" s="95"/>
      <c r="G1203" s="257"/>
    </row>
    <row r="1204" spans="1:7" ht="15">
      <c r="A1204" s="126"/>
      <c r="B1204" s="256"/>
      <c r="C1204" s="95"/>
      <c r="D1204" s="95"/>
      <c r="E1204" s="95"/>
      <c r="F1204" s="95"/>
      <c r="G1204" s="257"/>
    </row>
    <row r="1205" spans="1:7" ht="15">
      <c r="A1205" s="126"/>
      <c r="B1205" s="256"/>
      <c r="C1205" s="95"/>
      <c r="D1205" s="95"/>
      <c r="E1205" s="95"/>
      <c r="F1205" s="95"/>
      <c r="G1205" s="257"/>
    </row>
    <row r="1206" spans="1:7" ht="15">
      <c r="A1206" s="126"/>
      <c r="B1206" s="256"/>
      <c r="C1206" s="95"/>
      <c r="D1206" s="95"/>
      <c r="E1206" s="95"/>
      <c r="F1206" s="95"/>
      <c r="G1206" s="257"/>
    </row>
    <row r="1207" spans="1:7" ht="15">
      <c r="A1207" s="126"/>
      <c r="B1207" s="256"/>
      <c r="C1207" s="95"/>
      <c r="D1207" s="95"/>
      <c r="E1207" s="95"/>
      <c r="F1207" s="95"/>
      <c r="G1207" s="257"/>
    </row>
    <row r="1208" spans="1:7" ht="15">
      <c r="A1208" s="126"/>
      <c r="B1208" s="256"/>
      <c r="C1208" s="95"/>
      <c r="D1208" s="95"/>
      <c r="E1208" s="95"/>
      <c r="F1208" s="95"/>
      <c r="G1208" s="257"/>
    </row>
    <row r="1209" spans="1:7" ht="15">
      <c r="A1209" s="126"/>
      <c r="B1209" s="256"/>
      <c r="C1209" s="95"/>
      <c r="D1209" s="95"/>
      <c r="E1209" s="95"/>
      <c r="F1209" s="95"/>
      <c r="G1209" s="257"/>
    </row>
    <row r="1210" spans="1:7" ht="15">
      <c r="A1210" s="126"/>
      <c r="B1210" s="256"/>
      <c r="C1210" s="95"/>
      <c r="D1210" s="95"/>
      <c r="E1210" s="95"/>
      <c r="F1210" s="95"/>
      <c r="G1210" s="257"/>
    </row>
    <row r="1211" spans="1:7" ht="15">
      <c r="A1211" s="126"/>
      <c r="B1211" s="256"/>
      <c r="C1211" s="95"/>
      <c r="D1211" s="95"/>
      <c r="E1211" s="95"/>
      <c r="F1211" s="95"/>
      <c r="G1211" s="257"/>
    </row>
    <row r="1212" spans="1:7" ht="15">
      <c r="A1212" s="126"/>
      <c r="B1212" s="256"/>
      <c r="C1212" s="95"/>
      <c r="D1212" s="95"/>
      <c r="E1212" s="95"/>
      <c r="F1212" s="95"/>
      <c r="G1212" s="257"/>
    </row>
    <row r="1213" spans="1:7" ht="15">
      <c r="A1213" s="126"/>
      <c r="B1213" s="256"/>
      <c r="C1213" s="95"/>
      <c r="D1213" s="95"/>
      <c r="E1213" s="95"/>
      <c r="F1213" s="95"/>
      <c r="G1213" s="257"/>
    </row>
    <row r="1214" spans="1:7" ht="15">
      <c r="A1214" s="126"/>
      <c r="B1214" s="256"/>
      <c r="C1214" s="95"/>
      <c r="D1214" s="95"/>
      <c r="E1214" s="95"/>
      <c r="F1214" s="95"/>
      <c r="G1214" s="257"/>
    </row>
    <row r="1215" spans="1:7" ht="15">
      <c r="A1215" s="126"/>
      <c r="B1215" s="256"/>
      <c r="C1215" s="95"/>
      <c r="D1215" s="95"/>
      <c r="E1215" s="95"/>
      <c r="F1215" s="95"/>
      <c r="G1215" s="257"/>
    </row>
    <row r="1216" spans="1:7" ht="15">
      <c r="A1216" s="126"/>
      <c r="B1216" s="256"/>
      <c r="C1216" s="95"/>
      <c r="D1216" s="95"/>
      <c r="E1216" s="95"/>
      <c r="F1216" s="95"/>
      <c r="G1216" s="257"/>
    </row>
    <row r="1217" spans="1:7" ht="15">
      <c r="A1217" s="126"/>
      <c r="B1217" s="256"/>
      <c r="C1217" s="95"/>
      <c r="D1217" s="95"/>
      <c r="E1217" s="95"/>
      <c r="F1217" s="95"/>
      <c r="G1217" s="257"/>
    </row>
    <row r="1218" spans="1:7" ht="15">
      <c r="A1218" s="126"/>
      <c r="B1218" s="256"/>
      <c r="C1218" s="95"/>
      <c r="D1218" s="95"/>
      <c r="E1218" s="95"/>
      <c r="F1218" s="95"/>
      <c r="G1218" s="257"/>
    </row>
    <row r="1219" spans="1:7" ht="15">
      <c r="A1219" s="126"/>
      <c r="B1219" s="256"/>
      <c r="C1219" s="95"/>
      <c r="D1219" s="95"/>
      <c r="E1219" s="95"/>
      <c r="F1219" s="95"/>
      <c r="G1219" s="257"/>
    </row>
    <row r="1220" spans="1:7" ht="15">
      <c r="A1220" s="126"/>
      <c r="B1220" s="256"/>
      <c r="C1220" s="95"/>
      <c r="D1220" s="95"/>
      <c r="E1220" s="95"/>
      <c r="F1220" s="95"/>
      <c r="G1220" s="257"/>
    </row>
    <row r="1221" spans="1:7" ht="15">
      <c r="A1221" s="126"/>
      <c r="B1221" s="256"/>
      <c r="C1221" s="95"/>
      <c r="D1221" s="95"/>
      <c r="E1221" s="95"/>
      <c r="F1221" s="95"/>
      <c r="G1221" s="257"/>
    </row>
    <row r="1222" spans="1:7" ht="15">
      <c r="A1222" s="126"/>
      <c r="B1222" s="256"/>
      <c r="C1222" s="95"/>
      <c r="D1222" s="95"/>
      <c r="E1222" s="95"/>
      <c r="F1222" s="95"/>
      <c r="G1222" s="257"/>
    </row>
    <row r="1223" spans="1:7" ht="15">
      <c r="A1223" s="126"/>
      <c r="B1223" s="256"/>
      <c r="C1223" s="95"/>
      <c r="D1223" s="95"/>
      <c r="E1223" s="95"/>
      <c r="F1223" s="95"/>
      <c r="G1223" s="257"/>
    </row>
    <row r="1224" spans="1:7" ht="15">
      <c r="A1224" s="126"/>
      <c r="B1224" s="256"/>
      <c r="C1224" s="95"/>
      <c r="D1224" s="95"/>
      <c r="E1224" s="95"/>
      <c r="F1224" s="95"/>
      <c r="G1224" s="257"/>
    </row>
    <row r="1225" spans="1:7" ht="15">
      <c r="A1225" s="126"/>
      <c r="B1225" s="256"/>
      <c r="C1225" s="95"/>
      <c r="D1225" s="95"/>
      <c r="E1225" s="95"/>
      <c r="F1225" s="95"/>
      <c r="G1225" s="257"/>
    </row>
    <row r="1226" spans="1:7" ht="15">
      <c r="A1226" s="126"/>
      <c r="B1226" s="256"/>
      <c r="C1226" s="95"/>
      <c r="D1226" s="95"/>
      <c r="E1226" s="95"/>
      <c r="F1226" s="95"/>
      <c r="G1226" s="257"/>
    </row>
    <row r="1227" spans="1:7" ht="15">
      <c r="A1227" s="126"/>
      <c r="B1227" s="256"/>
      <c r="C1227" s="95"/>
      <c r="D1227" s="95"/>
      <c r="E1227" s="95"/>
      <c r="F1227" s="95"/>
      <c r="G1227" s="257"/>
    </row>
    <row r="1228" spans="1:7" ht="15">
      <c r="A1228" s="126"/>
      <c r="B1228" s="256"/>
      <c r="C1228" s="95"/>
      <c r="D1228" s="95"/>
      <c r="E1228" s="95"/>
      <c r="F1228" s="95"/>
      <c r="G1228" s="257"/>
    </row>
    <row r="1229" spans="1:7" ht="15">
      <c r="A1229" s="126"/>
      <c r="B1229" s="256"/>
      <c r="C1229" s="95"/>
      <c r="D1229" s="95"/>
      <c r="E1229" s="95"/>
      <c r="F1229" s="95"/>
      <c r="G1229" s="257"/>
    </row>
    <row r="1230" spans="1:7" ht="15">
      <c r="A1230" s="126"/>
      <c r="B1230" s="256"/>
      <c r="C1230" s="95"/>
      <c r="D1230" s="95"/>
      <c r="E1230" s="95"/>
      <c r="F1230" s="95"/>
      <c r="G1230" s="257"/>
    </row>
    <row r="1231" spans="1:7" ht="15">
      <c r="A1231" s="126"/>
      <c r="B1231" s="256"/>
      <c r="C1231" s="95"/>
      <c r="D1231" s="95"/>
      <c r="E1231" s="95"/>
      <c r="F1231" s="95"/>
      <c r="G1231" s="257"/>
    </row>
    <row r="1232" spans="1:7" ht="15">
      <c r="A1232" s="126"/>
      <c r="B1232" s="256"/>
      <c r="C1232" s="95"/>
      <c r="D1232" s="95"/>
      <c r="E1232" s="95"/>
      <c r="F1232" s="95"/>
      <c r="G1232" s="257"/>
    </row>
    <row r="1233" spans="1:7" ht="15">
      <c r="A1233" s="126"/>
      <c r="B1233" s="256"/>
      <c r="C1233" s="95"/>
      <c r="D1233" s="95"/>
      <c r="E1233" s="95"/>
      <c r="F1233" s="95"/>
      <c r="G1233" s="257"/>
    </row>
    <row r="1234" spans="1:7" ht="15">
      <c r="A1234" s="126"/>
      <c r="B1234" s="256"/>
      <c r="C1234" s="95"/>
      <c r="D1234" s="95"/>
      <c r="E1234" s="95"/>
      <c r="F1234" s="95"/>
      <c r="G1234" s="257"/>
    </row>
    <row r="1235" spans="1:7" ht="15">
      <c r="A1235" s="126"/>
      <c r="B1235" s="256"/>
      <c r="C1235" s="95"/>
      <c r="D1235" s="95"/>
      <c r="E1235" s="95"/>
      <c r="F1235" s="95"/>
      <c r="G1235" s="257"/>
    </row>
    <row r="1236" spans="1:7" ht="15">
      <c r="A1236" s="126"/>
      <c r="B1236" s="256"/>
      <c r="C1236" s="95"/>
      <c r="D1236" s="95"/>
      <c r="E1236" s="95"/>
      <c r="F1236" s="95"/>
      <c r="G1236" s="257"/>
    </row>
    <row r="1237" spans="1:7" ht="15">
      <c r="A1237" s="126"/>
      <c r="B1237" s="256"/>
      <c r="C1237" s="95"/>
      <c r="D1237" s="95"/>
      <c r="E1237" s="95"/>
      <c r="F1237" s="95"/>
      <c r="G1237" s="257"/>
    </row>
    <row r="1238" spans="1:7" ht="15">
      <c r="A1238" s="126"/>
      <c r="B1238" s="256"/>
      <c r="C1238" s="95"/>
      <c r="D1238" s="95"/>
      <c r="E1238" s="95"/>
      <c r="F1238" s="95"/>
      <c r="G1238" s="257"/>
    </row>
    <row r="1239" spans="1:7" ht="15">
      <c r="A1239" s="126"/>
      <c r="B1239" s="256"/>
      <c r="C1239" s="95"/>
      <c r="D1239" s="95"/>
      <c r="E1239" s="95"/>
      <c r="F1239" s="95"/>
      <c r="G1239" s="257"/>
    </row>
    <row r="1240" spans="1:7" ht="15">
      <c r="A1240" s="126"/>
      <c r="B1240" s="256"/>
      <c r="C1240" s="95"/>
      <c r="D1240" s="95"/>
      <c r="E1240" s="95"/>
      <c r="F1240" s="95"/>
      <c r="G1240" s="257"/>
    </row>
    <row r="1241" spans="1:7" ht="15">
      <c r="A1241" s="126"/>
      <c r="B1241" s="256"/>
      <c r="C1241" s="95"/>
      <c r="D1241" s="95"/>
      <c r="E1241" s="95"/>
      <c r="F1241" s="95"/>
      <c r="G1241" s="257"/>
    </row>
    <row r="1242" spans="1:7" ht="15">
      <c r="A1242" s="126"/>
      <c r="B1242" s="256"/>
      <c r="C1242" s="95"/>
      <c r="D1242" s="95"/>
      <c r="E1242" s="95"/>
      <c r="F1242" s="95"/>
      <c r="G1242" s="257"/>
    </row>
    <row r="1243" spans="1:7" ht="15">
      <c r="A1243" s="126"/>
      <c r="B1243" s="256"/>
      <c r="C1243" s="95"/>
      <c r="D1243" s="95"/>
      <c r="E1243" s="95"/>
      <c r="F1243" s="95"/>
      <c r="G1243" s="257"/>
    </row>
    <row r="1244" spans="1:7" ht="15">
      <c r="A1244" s="126"/>
      <c r="B1244" s="256"/>
      <c r="C1244" s="95"/>
      <c r="D1244" s="95"/>
      <c r="E1244" s="95"/>
      <c r="F1244" s="95"/>
      <c r="G1244" s="257"/>
    </row>
    <row r="1245" spans="1:7" ht="15">
      <c r="A1245" s="126"/>
      <c r="B1245" s="256"/>
      <c r="C1245" s="95"/>
      <c r="D1245" s="95"/>
      <c r="E1245" s="95"/>
      <c r="F1245" s="95"/>
      <c r="G1245" s="257"/>
    </row>
    <row r="1246" spans="1:7" ht="15">
      <c r="A1246" s="126"/>
      <c r="B1246" s="256"/>
      <c r="C1246" s="95"/>
      <c r="D1246" s="95"/>
      <c r="E1246" s="95"/>
      <c r="F1246" s="95"/>
      <c r="G1246" s="257"/>
    </row>
    <row r="1247" spans="1:7" ht="15">
      <c r="A1247" s="126"/>
      <c r="B1247" s="256"/>
      <c r="C1247" s="95"/>
      <c r="D1247" s="95"/>
      <c r="E1247" s="95"/>
      <c r="F1247" s="95"/>
      <c r="G1247" s="257"/>
    </row>
    <row r="1248" spans="1:7" ht="15">
      <c r="A1248" s="126"/>
      <c r="B1248" s="256"/>
      <c r="C1248" s="95"/>
      <c r="D1248" s="95"/>
      <c r="E1248" s="95"/>
      <c r="F1248" s="95"/>
      <c r="G1248" s="257"/>
    </row>
    <row r="1249" spans="1:7" ht="15">
      <c r="A1249" s="126"/>
      <c r="B1249" s="256"/>
      <c r="C1249" s="95"/>
      <c r="D1249" s="95"/>
      <c r="E1249" s="95"/>
      <c r="F1249" s="95"/>
      <c r="G1249" s="257"/>
    </row>
    <row r="1250" spans="1:7" ht="15">
      <c r="A1250" s="126"/>
      <c r="B1250" s="256"/>
      <c r="C1250" s="95"/>
      <c r="D1250" s="95"/>
      <c r="E1250" s="95"/>
      <c r="F1250" s="95"/>
      <c r="G1250" s="257"/>
    </row>
    <row r="1251" spans="1:7" ht="15">
      <c r="A1251" s="126"/>
      <c r="B1251" s="256"/>
      <c r="C1251" s="95"/>
      <c r="D1251" s="95"/>
      <c r="E1251" s="95"/>
      <c r="F1251" s="95"/>
      <c r="G1251" s="257"/>
    </row>
    <row r="1252" spans="1:7" ht="15">
      <c r="A1252" s="126"/>
      <c r="B1252" s="256"/>
      <c r="C1252" s="95"/>
      <c r="D1252" s="95"/>
      <c r="E1252" s="95"/>
      <c r="F1252" s="95"/>
      <c r="G1252" s="257"/>
    </row>
    <row r="1253" spans="1:7" ht="15">
      <c r="A1253" s="126"/>
      <c r="B1253" s="256"/>
      <c r="C1253" s="95"/>
      <c r="D1253" s="95"/>
      <c r="E1253" s="95"/>
      <c r="F1253" s="95"/>
      <c r="G1253" s="257"/>
    </row>
    <row r="1254" spans="1:7" ht="15">
      <c r="A1254" s="126"/>
      <c r="B1254" s="256"/>
      <c r="C1254" s="95"/>
      <c r="D1254" s="95"/>
      <c r="E1254" s="95"/>
      <c r="F1254" s="95"/>
      <c r="G1254" s="257"/>
    </row>
    <row r="1255" spans="1:7" ht="15">
      <c r="A1255" s="126"/>
      <c r="B1255" s="256"/>
      <c r="C1255" s="95"/>
      <c r="D1255" s="95"/>
      <c r="E1255" s="95"/>
      <c r="F1255" s="95"/>
      <c r="G1255" s="257"/>
    </row>
    <row r="1256" spans="1:7" ht="15">
      <c r="A1256" s="126"/>
      <c r="B1256" s="256"/>
      <c r="C1256" s="95"/>
      <c r="D1256" s="95"/>
      <c r="E1256" s="95"/>
      <c r="F1256" s="95"/>
      <c r="G1256" s="257"/>
    </row>
    <row r="1257" spans="1:7" ht="15">
      <c r="A1257" s="126"/>
      <c r="B1257" s="256"/>
      <c r="C1257" s="95"/>
      <c r="D1257" s="95"/>
      <c r="E1257" s="95"/>
      <c r="F1257" s="95"/>
      <c r="G1257" s="257"/>
    </row>
    <row r="1258" spans="1:7" ht="15">
      <c r="A1258" s="126"/>
      <c r="B1258" s="256"/>
      <c r="C1258" s="95"/>
      <c r="D1258" s="95"/>
      <c r="E1258" s="95"/>
      <c r="F1258" s="95"/>
      <c r="G1258" s="257"/>
    </row>
    <row r="1259" spans="1:7" ht="15">
      <c r="A1259" s="126"/>
      <c r="B1259" s="256"/>
      <c r="C1259" s="95"/>
      <c r="D1259" s="95"/>
      <c r="E1259" s="95"/>
      <c r="F1259" s="95"/>
      <c r="G1259" s="257"/>
    </row>
    <row r="1260" spans="1:7" ht="15">
      <c r="A1260" s="126"/>
      <c r="B1260" s="256"/>
      <c r="C1260" s="95"/>
      <c r="D1260" s="95"/>
      <c r="E1260" s="95"/>
      <c r="F1260" s="95"/>
      <c r="G1260" s="257"/>
    </row>
    <row r="1261" spans="1:7" ht="15">
      <c r="A1261" s="126"/>
      <c r="B1261" s="256"/>
      <c r="C1261" s="95"/>
      <c r="D1261" s="95"/>
      <c r="E1261" s="95"/>
      <c r="F1261" s="95"/>
      <c r="G1261" s="257"/>
    </row>
    <row r="1262" spans="1:7" ht="15">
      <c r="A1262" s="126"/>
      <c r="B1262" s="256"/>
      <c r="C1262" s="95"/>
      <c r="D1262" s="95"/>
      <c r="E1262" s="95"/>
      <c r="F1262" s="95"/>
      <c r="G1262" s="257"/>
    </row>
    <row r="1263" spans="1:7" ht="15">
      <c r="A1263" s="126"/>
      <c r="B1263" s="256"/>
      <c r="C1263" s="95"/>
      <c r="D1263" s="95"/>
      <c r="E1263" s="95"/>
      <c r="F1263" s="95"/>
      <c r="G1263" s="257"/>
    </row>
    <row r="1264" spans="1:7" ht="15">
      <c r="A1264" s="126"/>
      <c r="B1264" s="256"/>
      <c r="C1264" s="95"/>
      <c r="D1264" s="95"/>
      <c r="E1264" s="95"/>
      <c r="F1264" s="95"/>
      <c r="G1264" s="257"/>
    </row>
    <row r="1265" spans="1:7" ht="15">
      <c r="A1265" s="126"/>
      <c r="B1265" s="256"/>
      <c r="C1265" s="95"/>
      <c r="D1265" s="95"/>
      <c r="E1265" s="95"/>
      <c r="F1265" s="95"/>
      <c r="G1265" s="257"/>
    </row>
    <row r="1266" spans="1:7" ht="15">
      <c r="A1266" s="126"/>
      <c r="B1266" s="256"/>
      <c r="C1266" s="95"/>
      <c r="D1266" s="95"/>
      <c r="E1266" s="95"/>
      <c r="F1266" s="95"/>
      <c r="G1266" s="257"/>
    </row>
    <row r="1267" spans="1:7" ht="15">
      <c r="A1267" s="126"/>
      <c r="B1267" s="256"/>
      <c r="C1267" s="95"/>
      <c r="D1267" s="95"/>
      <c r="E1267" s="95"/>
      <c r="F1267" s="95"/>
      <c r="G1267" s="257"/>
    </row>
    <row r="1268" spans="1:7" ht="15">
      <c r="A1268" s="126"/>
      <c r="B1268" s="256"/>
      <c r="C1268" s="95"/>
      <c r="D1268" s="95"/>
      <c r="E1268" s="95"/>
      <c r="F1268" s="95"/>
      <c r="G1268" s="257"/>
    </row>
    <row r="1269" spans="1:7" ht="15">
      <c r="A1269" s="126"/>
      <c r="B1269" s="256"/>
      <c r="C1269" s="95"/>
      <c r="D1269" s="95"/>
      <c r="E1269" s="95"/>
      <c r="F1269" s="95"/>
      <c r="G1269" s="257"/>
    </row>
    <row r="1270" spans="1:7" ht="15">
      <c r="A1270" s="126"/>
      <c r="B1270" s="256"/>
      <c r="C1270" s="95"/>
      <c r="D1270" s="95"/>
      <c r="E1270" s="95"/>
      <c r="F1270" s="95"/>
      <c r="G1270" s="257"/>
    </row>
    <row r="1271" spans="1:7" ht="15">
      <c r="A1271" s="126"/>
      <c r="B1271" s="256"/>
      <c r="C1271" s="95"/>
      <c r="D1271" s="95"/>
      <c r="E1271" s="95"/>
      <c r="F1271" s="95"/>
      <c r="G1271" s="257"/>
    </row>
    <row r="1272" spans="1:7" ht="15">
      <c r="A1272" s="126"/>
      <c r="B1272" s="256"/>
      <c r="C1272" s="95"/>
      <c r="D1272" s="95"/>
      <c r="E1272" s="95"/>
      <c r="F1272" s="95"/>
      <c r="G1272" s="257"/>
    </row>
    <row r="1273" spans="1:7" ht="15">
      <c r="A1273" s="126"/>
      <c r="B1273" s="256"/>
      <c r="C1273" s="95"/>
      <c r="D1273" s="95"/>
      <c r="E1273" s="95"/>
      <c r="F1273" s="95"/>
      <c r="G1273" s="257"/>
    </row>
    <row r="1274" spans="1:7" ht="15">
      <c r="A1274" s="126"/>
      <c r="B1274" s="256"/>
      <c r="C1274" s="95"/>
      <c r="D1274" s="95"/>
      <c r="E1274" s="95"/>
      <c r="F1274" s="95"/>
      <c r="G1274" s="257"/>
    </row>
    <row r="1275" spans="1:7" ht="15">
      <c r="A1275" s="126"/>
      <c r="B1275" s="256"/>
      <c r="C1275" s="95"/>
      <c r="D1275" s="95"/>
      <c r="E1275" s="95"/>
      <c r="F1275" s="95"/>
      <c r="G1275" s="257"/>
    </row>
    <row r="1276" spans="1:7" ht="15">
      <c r="A1276" s="126"/>
      <c r="B1276" s="256"/>
      <c r="C1276" s="95"/>
      <c r="D1276" s="95"/>
      <c r="E1276" s="95"/>
      <c r="F1276" s="95"/>
      <c r="G1276" s="257"/>
    </row>
    <row r="1277" spans="1:7" ht="15">
      <c r="A1277" s="126"/>
      <c r="B1277" s="256"/>
      <c r="C1277" s="95"/>
      <c r="D1277" s="95"/>
      <c r="E1277" s="95"/>
      <c r="F1277" s="95"/>
      <c r="G1277" s="257"/>
    </row>
    <row r="1278" spans="1:7" ht="15">
      <c r="A1278" s="126"/>
      <c r="B1278" s="256"/>
      <c r="C1278" s="95"/>
      <c r="D1278" s="95"/>
      <c r="E1278" s="95"/>
      <c r="F1278" s="95"/>
      <c r="G1278" s="257"/>
    </row>
    <row r="1279" spans="1:7" ht="15">
      <c r="A1279" s="126"/>
      <c r="B1279" s="256"/>
      <c r="C1279" s="95"/>
      <c r="D1279" s="95"/>
      <c r="E1279" s="95"/>
      <c r="F1279" s="95"/>
      <c r="G1279" s="257"/>
    </row>
    <row r="1280" spans="1:7" ht="15">
      <c r="A1280" s="126"/>
      <c r="B1280" s="256"/>
      <c r="C1280" s="95"/>
      <c r="D1280" s="95"/>
      <c r="E1280" s="95"/>
      <c r="F1280" s="95"/>
      <c r="G1280" s="257"/>
    </row>
    <row r="1281" spans="1:7" ht="15">
      <c r="A1281" s="126"/>
      <c r="B1281" s="256"/>
      <c r="C1281" s="95"/>
      <c r="D1281" s="95"/>
      <c r="E1281" s="95"/>
      <c r="F1281" s="95"/>
      <c r="G1281" s="257"/>
    </row>
    <row r="1282" spans="1:7" ht="15">
      <c r="A1282" s="126"/>
      <c r="B1282" s="256"/>
      <c r="C1282" s="95"/>
      <c r="D1282" s="95"/>
      <c r="E1282" s="95"/>
      <c r="F1282" s="95"/>
      <c r="G1282" s="257"/>
    </row>
    <row r="1283" spans="1:7" ht="15">
      <c r="A1283" s="126"/>
      <c r="B1283" s="256"/>
      <c r="C1283" s="95"/>
      <c r="D1283" s="95"/>
      <c r="E1283" s="95"/>
      <c r="F1283" s="95"/>
      <c r="G1283" s="257"/>
    </row>
    <row r="1284" spans="1:7" ht="15">
      <c r="A1284" s="126"/>
      <c r="B1284" s="256"/>
      <c r="C1284" s="95"/>
      <c r="D1284" s="95"/>
      <c r="E1284" s="95"/>
      <c r="F1284" s="95"/>
      <c r="G1284" s="257"/>
    </row>
    <row r="1285" spans="1:7" ht="15">
      <c r="A1285" s="126"/>
      <c r="B1285" s="256"/>
      <c r="C1285" s="95"/>
      <c r="D1285" s="95"/>
      <c r="E1285" s="95"/>
      <c r="F1285" s="95"/>
      <c r="G1285" s="257"/>
    </row>
    <row r="1286" spans="1:7" ht="15">
      <c r="A1286" s="126"/>
      <c r="B1286" s="256"/>
      <c r="C1286" s="95"/>
      <c r="D1286" s="95"/>
      <c r="E1286" s="95"/>
      <c r="F1286" s="95"/>
      <c r="G1286" s="257"/>
    </row>
    <row r="1287" spans="1:7" ht="15">
      <c r="A1287" s="126"/>
      <c r="B1287" s="256"/>
      <c r="C1287" s="95"/>
      <c r="D1287" s="95"/>
      <c r="E1287" s="95"/>
      <c r="F1287" s="95"/>
      <c r="G1287" s="257"/>
    </row>
    <row r="1288" spans="1:7" ht="15">
      <c r="A1288" s="126"/>
      <c r="B1288" s="256"/>
      <c r="C1288" s="95"/>
      <c r="D1288" s="95"/>
      <c r="E1288" s="95"/>
      <c r="F1288" s="95"/>
      <c r="G1288" s="257"/>
    </row>
    <row r="1289" spans="1:7" ht="15">
      <c r="A1289" s="126"/>
      <c r="B1289" s="256"/>
      <c r="C1289" s="95"/>
      <c r="D1289" s="95"/>
      <c r="E1289" s="95"/>
      <c r="F1289" s="95"/>
      <c r="G1289" s="257"/>
    </row>
    <row r="1290" spans="1:7" ht="15">
      <c r="A1290" s="126"/>
      <c r="B1290" s="256"/>
      <c r="C1290" s="95"/>
      <c r="D1290" s="95"/>
      <c r="E1290" s="95"/>
      <c r="F1290" s="95"/>
      <c r="G1290" s="257"/>
    </row>
    <row r="1291" spans="1:7" ht="15">
      <c r="A1291" s="126"/>
      <c r="B1291" s="256"/>
      <c r="C1291" s="95"/>
      <c r="D1291" s="95"/>
      <c r="E1291" s="95"/>
      <c r="F1291" s="95"/>
      <c r="G1291" s="257"/>
    </row>
    <row r="1292" spans="1:7" ht="15">
      <c r="A1292" s="126"/>
      <c r="B1292" s="256"/>
      <c r="C1292" s="95"/>
      <c r="D1292" s="95"/>
      <c r="E1292" s="95"/>
      <c r="F1292" s="95"/>
      <c r="G1292" s="257"/>
    </row>
    <row r="1293" spans="1:7" ht="15">
      <c r="A1293" s="126"/>
      <c r="B1293" s="256"/>
      <c r="C1293" s="95"/>
      <c r="D1293" s="95"/>
      <c r="E1293" s="95"/>
      <c r="F1293" s="95"/>
      <c r="G1293" s="257"/>
    </row>
    <row r="1294" spans="1:7" ht="15">
      <c r="A1294" s="126"/>
      <c r="B1294" s="256"/>
      <c r="C1294" s="95"/>
      <c r="D1294" s="95"/>
      <c r="E1294" s="95"/>
      <c r="F1294" s="95"/>
      <c r="G1294" s="257"/>
    </row>
    <row r="1295" spans="1:7" ht="15">
      <c r="A1295" s="126"/>
      <c r="B1295" s="256"/>
      <c r="C1295" s="95"/>
      <c r="D1295" s="95"/>
      <c r="E1295" s="95"/>
      <c r="F1295" s="95"/>
      <c r="G1295" s="257"/>
    </row>
    <row r="1296" spans="1:7" ht="15">
      <c r="A1296" s="126"/>
      <c r="B1296" s="256"/>
      <c r="C1296" s="95"/>
      <c r="D1296" s="95"/>
      <c r="E1296" s="95"/>
      <c r="F1296" s="95"/>
      <c r="G1296" s="257"/>
    </row>
    <row r="1297" spans="1:7" ht="15">
      <c r="A1297" s="126"/>
      <c r="B1297" s="256"/>
      <c r="C1297" s="95"/>
      <c r="D1297" s="95"/>
      <c r="E1297" s="95"/>
      <c r="F1297" s="95"/>
      <c r="G1297" s="257"/>
    </row>
    <row r="1298" spans="1:7" ht="15">
      <c r="A1298" s="126"/>
      <c r="B1298" s="256"/>
      <c r="C1298" s="95"/>
      <c r="D1298" s="95"/>
      <c r="E1298" s="95"/>
      <c r="F1298" s="95"/>
      <c r="G1298" s="257"/>
    </row>
    <row r="1299" spans="1:7" ht="15">
      <c r="A1299" s="126"/>
      <c r="B1299" s="256"/>
      <c r="C1299" s="95"/>
      <c r="D1299" s="95"/>
      <c r="E1299" s="95"/>
      <c r="F1299" s="95"/>
      <c r="G1299" s="257"/>
    </row>
    <row r="1300" spans="1:7" ht="15">
      <c r="A1300" s="126"/>
      <c r="B1300" s="256"/>
      <c r="C1300" s="95"/>
      <c r="D1300" s="95"/>
      <c r="E1300" s="95"/>
      <c r="F1300" s="95"/>
      <c r="G1300" s="257"/>
    </row>
    <row r="1301" spans="1:7" ht="15">
      <c r="A1301" s="126"/>
      <c r="B1301" s="256"/>
      <c r="C1301" s="95"/>
      <c r="D1301" s="95"/>
      <c r="E1301" s="95"/>
      <c r="F1301" s="95"/>
      <c r="G1301" s="257"/>
    </row>
    <row r="1302" spans="1:7" ht="15">
      <c r="A1302" s="126"/>
      <c r="B1302" s="256"/>
      <c r="C1302" s="95"/>
      <c r="D1302" s="95"/>
      <c r="E1302" s="95"/>
      <c r="F1302" s="95"/>
      <c r="G1302" s="257"/>
    </row>
    <row r="1303" spans="1:7" ht="15">
      <c r="A1303" s="126"/>
      <c r="B1303" s="256"/>
      <c r="C1303" s="95"/>
      <c r="D1303" s="95"/>
      <c r="E1303" s="95"/>
      <c r="F1303" s="95"/>
      <c r="G1303" s="257"/>
    </row>
    <row r="1304" spans="1:7" ht="15">
      <c r="A1304" s="126"/>
      <c r="B1304" s="256"/>
      <c r="C1304" s="95"/>
      <c r="D1304" s="95"/>
      <c r="E1304" s="95"/>
      <c r="F1304" s="95"/>
      <c r="G1304" s="257"/>
    </row>
    <row r="1305" spans="1:7" ht="15">
      <c r="A1305" s="126"/>
      <c r="B1305" s="256"/>
      <c r="C1305" s="95"/>
      <c r="D1305" s="95"/>
      <c r="E1305" s="95"/>
      <c r="F1305" s="95"/>
      <c r="G1305" s="257"/>
    </row>
    <row r="1306" spans="1:7" ht="15">
      <c r="A1306" s="126"/>
      <c r="B1306" s="256"/>
      <c r="C1306" s="95"/>
      <c r="D1306" s="95"/>
      <c r="E1306" s="95"/>
      <c r="F1306" s="95"/>
      <c r="G1306" s="257"/>
    </row>
    <row r="1307" spans="1:7" ht="15">
      <c r="A1307" s="126"/>
      <c r="B1307" s="256"/>
      <c r="C1307" s="95"/>
      <c r="D1307" s="95"/>
      <c r="E1307" s="95"/>
      <c r="F1307" s="95"/>
      <c r="G1307" s="257"/>
    </row>
    <row r="1308" spans="1:7" ht="15">
      <c r="A1308" s="126"/>
      <c r="B1308" s="256"/>
      <c r="C1308" s="95"/>
      <c r="D1308" s="95"/>
      <c r="E1308" s="95"/>
      <c r="F1308" s="95"/>
      <c r="G1308" s="257"/>
    </row>
    <row r="1309" spans="1:7" ht="15">
      <c r="A1309" s="126"/>
      <c r="B1309" s="256"/>
      <c r="C1309" s="95"/>
      <c r="D1309" s="95"/>
      <c r="E1309" s="95"/>
      <c r="F1309" s="95"/>
      <c r="G1309" s="257"/>
    </row>
    <row r="1310" spans="1:7" ht="15">
      <c r="A1310" s="126"/>
      <c r="B1310" s="256"/>
      <c r="C1310" s="95"/>
      <c r="D1310" s="95"/>
      <c r="E1310" s="95"/>
      <c r="F1310" s="95"/>
      <c r="G1310" s="257"/>
    </row>
    <row r="1311" spans="1:7" ht="15">
      <c r="A1311" s="126"/>
      <c r="B1311" s="256"/>
      <c r="C1311" s="95"/>
      <c r="D1311" s="95"/>
      <c r="E1311" s="95"/>
      <c r="F1311" s="95"/>
      <c r="G1311" s="257"/>
    </row>
    <row r="1312" spans="1:7" ht="15">
      <c r="A1312" s="126"/>
      <c r="B1312" s="256"/>
      <c r="C1312" s="95"/>
      <c r="D1312" s="95"/>
      <c r="E1312" s="95"/>
      <c r="F1312" s="95"/>
      <c r="G1312" s="257"/>
    </row>
    <row r="1313" spans="1:7" ht="15">
      <c r="A1313" s="126"/>
      <c r="B1313" s="256"/>
      <c r="C1313" s="95"/>
      <c r="D1313" s="95"/>
      <c r="E1313" s="95"/>
      <c r="F1313" s="95"/>
      <c r="G1313" s="257"/>
    </row>
    <row r="1314" spans="1:7" ht="15">
      <c r="A1314" s="126"/>
      <c r="B1314" s="256"/>
      <c r="C1314" s="95"/>
      <c r="D1314" s="95"/>
      <c r="E1314" s="95"/>
      <c r="F1314" s="95"/>
      <c r="G1314" s="257"/>
    </row>
    <row r="1315" spans="1:7" ht="15">
      <c r="A1315" s="126"/>
      <c r="B1315" s="256"/>
      <c r="C1315" s="95"/>
      <c r="D1315" s="95"/>
      <c r="E1315" s="95"/>
      <c r="F1315" s="95"/>
      <c r="G1315" s="257"/>
    </row>
    <row r="1316" spans="1:7" ht="15">
      <c r="A1316" s="126"/>
      <c r="B1316" s="256"/>
      <c r="C1316" s="95"/>
      <c r="D1316" s="95"/>
      <c r="E1316" s="95"/>
      <c r="F1316" s="95"/>
      <c r="G1316" s="257"/>
    </row>
    <row r="1317" spans="1:7" ht="15">
      <c r="A1317" s="126"/>
      <c r="B1317" s="256"/>
      <c r="C1317" s="95"/>
      <c r="D1317" s="95"/>
      <c r="E1317" s="95"/>
      <c r="F1317" s="95"/>
      <c r="G1317" s="257"/>
    </row>
    <row r="1318" spans="1:7" ht="15">
      <c r="A1318" s="126"/>
      <c r="B1318" s="256"/>
      <c r="C1318" s="95"/>
      <c r="D1318" s="95"/>
      <c r="E1318" s="95"/>
      <c r="F1318" s="95"/>
      <c r="G1318" s="257"/>
    </row>
    <row r="1319" spans="1:7" ht="15">
      <c r="A1319" s="126"/>
      <c r="B1319" s="256"/>
      <c r="C1319" s="95"/>
      <c r="D1319" s="95"/>
      <c r="E1319" s="95"/>
      <c r="F1319" s="95"/>
      <c r="G1319" s="257"/>
    </row>
    <row r="1320" spans="1:7" ht="15">
      <c r="A1320" s="126"/>
      <c r="B1320" s="256"/>
      <c r="C1320" s="95"/>
      <c r="D1320" s="95"/>
      <c r="E1320" s="95"/>
      <c r="F1320" s="95"/>
      <c r="G1320" s="257"/>
    </row>
    <row r="1321" spans="1:7" ht="15">
      <c r="A1321" s="126"/>
      <c r="B1321" s="256"/>
      <c r="C1321" s="95"/>
      <c r="D1321" s="95"/>
      <c r="E1321" s="95"/>
      <c r="F1321" s="95"/>
      <c r="G1321" s="257"/>
    </row>
    <row r="1322" spans="1:7" ht="15">
      <c r="A1322" s="126"/>
      <c r="B1322" s="256"/>
      <c r="C1322" s="95"/>
      <c r="D1322" s="95"/>
      <c r="E1322" s="95"/>
      <c r="F1322" s="95"/>
      <c r="G1322" s="257"/>
    </row>
    <row r="1323" spans="1:7" ht="15">
      <c r="A1323" s="126"/>
      <c r="B1323" s="256"/>
      <c r="C1323" s="95"/>
      <c r="D1323" s="95"/>
      <c r="E1323" s="95"/>
      <c r="F1323" s="95"/>
      <c r="G1323" s="257"/>
    </row>
    <row r="1324" spans="1:7" ht="15">
      <c r="A1324" s="126"/>
      <c r="B1324" s="256"/>
      <c r="C1324" s="95"/>
      <c r="D1324" s="95"/>
      <c r="E1324" s="95"/>
      <c r="F1324" s="95"/>
      <c r="G1324" s="257"/>
    </row>
    <row r="1325" spans="1:7" ht="15">
      <c r="A1325" s="126"/>
      <c r="B1325" s="256"/>
      <c r="C1325" s="95"/>
      <c r="D1325" s="95"/>
      <c r="E1325" s="95"/>
      <c r="F1325" s="95"/>
      <c r="G1325" s="257"/>
    </row>
    <row r="1326" spans="1:7" ht="15">
      <c r="A1326" s="126"/>
      <c r="B1326" s="256"/>
      <c r="C1326" s="95"/>
      <c r="D1326" s="95"/>
      <c r="E1326" s="95"/>
      <c r="F1326" s="95"/>
      <c r="G1326" s="257"/>
    </row>
    <row r="1327" spans="1:7" ht="15">
      <c r="A1327" s="126"/>
      <c r="B1327" s="256"/>
      <c r="C1327" s="95"/>
      <c r="D1327" s="95"/>
      <c r="E1327" s="95"/>
      <c r="F1327" s="95"/>
      <c r="G1327" s="257"/>
    </row>
    <row r="1328" spans="1:7" ht="15">
      <c r="A1328" s="126"/>
      <c r="B1328" s="256"/>
      <c r="C1328" s="95"/>
      <c r="D1328" s="95"/>
      <c r="E1328" s="95"/>
      <c r="F1328" s="95"/>
      <c r="G1328" s="257"/>
    </row>
    <row r="1329" spans="1:7" ht="15">
      <c r="A1329" s="126"/>
      <c r="B1329" s="256"/>
      <c r="C1329" s="95"/>
      <c r="D1329" s="95"/>
      <c r="E1329" s="95"/>
      <c r="F1329" s="95"/>
      <c r="G1329" s="257"/>
    </row>
    <row r="1330" spans="1:7" ht="15">
      <c r="A1330" s="126"/>
      <c r="B1330" s="256"/>
      <c r="C1330" s="95"/>
      <c r="D1330" s="95"/>
      <c r="E1330" s="95"/>
      <c r="F1330" s="95"/>
      <c r="G1330" s="257"/>
    </row>
    <row r="1331" spans="1:7" ht="15">
      <c r="A1331" s="126"/>
      <c r="B1331" s="256"/>
      <c r="C1331" s="95"/>
      <c r="D1331" s="95"/>
      <c r="E1331" s="95"/>
      <c r="F1331" s="95"/>
      <c r="G1331" s="257"/>
    </row>
    <row r="1332" spans="1:7" ht="15">
      <c r="A1332" s="126"/>
      <c r="B1332" s="256"/>
      <c r="C1332" s="95"/>
      <c r="D1332" s="95"/>
      <c r="E1332" s="95"/>
      <c r="F1332" s="95"/>
      <c r="G1332" s="257"/>
    </row>
    <row r="1333" spans="1:7" ht="15">
      <c r="A1333" s="126"/>
      <c r="B1333" s="256"/>
      <c r="C1333" s="95"/>
      <c r="D1333" s="95"/>
      <c r="E1333" s="95"/>
      <c r="F1333" s="95"/>
      <c r="G1333" s="257"/>
    </row>
    <row r="1334" spans="1:7" ht="15">
      <c r="A1334" s="126"/>
      <c r="B1334" s="256"/>
      <c r="C1334" s="95"/>
      <c r="D1334" s="95"/>
      <c r="E1334" s="95"/>
      <c r="F1334" s="95"/>
      <c r="G1334" s="257"/>
    </row>
    <row r="1335" spans="1:7" ht="15">
      <c r="A1335" s="126"/>
      <c r="B1335" s="256"/>
      <c r="C1335" s="95"/>
      <c r="D1335" s="95"/>
      <c r="E1335" s="95"/>
      <c r="F1335" s="95"/>
      <c r="G1335" s="257"/>
    </row>
    <row r="1336" spans="1:7" ht="15">
      <c r="A1336" s="126"/>
      <c r="B1336" s="256"/>
      <c r="C1336" s="95"/>
      <c r="D1336" s="95"/>
      <c r="E1336" s="95"/>
      <c r="F1336" s="95"/>
      <c r="G1336" s="257"/>
    </row>
    <row r="1337" spans="1:7" ht="15">
      <c r="A1337" s="126"/>
      <c r="B1337" s="256"/>
      <c r="C1337" s="95"/>
      <c r="D1337" s="95"/>
      <c r="E1337" s="95"/>
      <c r="F1337" s="95"/>
      <c r="G1337" s="257"/>
    </row>
    <row r="1338" spans="1:7" ht="15">
      <c r="A1338" s="126"/>
      <c r="B1338" s="256"/>
      <c r="C1338" s="95"/>
      <c r="D1338" s="95"/>
      <c r="E1338" s="95"/>
      <c r="F1338" s="95"/>
      <c r="G1338" s="257"/>
    </row>
    <row r="1339" spans="1:7" ht="15">
      <c r="A1339" s="126"/>
      <c r="B1339" s="256"/>
      <c r="C1339" s="95"/>
      <c r="D1339" s="95"/>
      <c r="E1339" s="95"/>
      <c r="F1339" s="95"/>
      <c r="G1339" s="257"/>
    </row>
    <row r="1340" spans="1:7" ht="15">
      <c r="A1340" s="126"/>
      <c r="B1340" s="256"/>
      <c r="C1340" s="95"/>
      <c r="D1340" s="95"/>
      <c r="E1340" s="95"/>
      <c r="F1340" s="95"/>
      <c r="G1340" s="257"/>
    </row>
    <row r="1341" spans="1:7" ht="15">
      <c r="A1341" s="126"/>
      <c r="B1341" s="256"/>
      <c r="C1341" s="95"/>
      <c r="D1341" s="95"/>
      <c r="E1341" s="95"/>
      <c r="F1341" s="95"/>
      <c r="G1341" s="257"/>
    </row>
    <row r="1342" spans="1:7" ht="15">
      <c r="A1342" s="126"/>
      <c r="B1342" s="256"/>
      <c r="C1342" s="95"/>
      <c r="D1342" s="95"/>
      <c r="E1342" s="95"/>
      <c r="F1342" s="95"/>
      <c r="G1342" s="257"/>
    </row>
    <row r="1343" spans="1:7" ht="15">
      <c r="A1343" s="126"/>
      <c r="B1343" s="256"/>
      <c r="C1343" s="95"/>
      <c r="D1343" s="95"/>
      <c r="E1343" s="95"/>
      <c r="F1343" s="95"/>
      <c r="G1343" s="257"/>
    </row>
    <row r="1344" spans="1:7" ht="15">
      <c r="A1344" s="126"/>
      <c r="B1344" s="256"/>
      <c r="C1344" s="95"/>
      <c r="D1344" s="95"/>
      <c r="E1344" s="95"/>
      <c r="F1344" s="95"/>
      <c r="G1344" s="257"/>
    </row>
    <row r="1345" spans="1:7" ht="15">
      <c r="A1345" s="126"/>
      <c r="B1345" s="256"/>
      <c r="C1345" s="95"/>
      <c r="D1345" s="95"/>
      <c r="E1345" s="95"/>
      <c r="F1345" s="95"/>
      <c r="G1345" s="257"/>
    </row>
    <row r="1346" spans="1:7" ht="15">
      <c r="A1346" s="126"/>
      <c r="B1346" s="256"/>
      <c r="C1346" s="95"/>
      <c r="D1346" s="95"/>
      <c r="E1346" s="95"/>
      <c r="F1346" s="95"/>
      <c r="G1346" s="257"/>
    </row>
    <row r="1347" spans="1:7" ht="15">
      <c r="A1347" s="126"/>
      <c r="B1347" s="256"/>
      <c r="C1347" s="95"/>
      <c r="D1347" s="95"/>
      <c r="E1347" s="95"/>
      <c r="F1347" s="95"/>
      <c r="G1347" s="257"/>
    </row>
    <row r="1348" spans="1:7" ht="15">
      <c r="A1348" s="126"/>
      <c r="B1348" s="256"/>
      <c r="C1348" s="95"/>
      <c r="D1348" s="95"/>
      <c r="E1348" s="95"/>
      <c r="F1348" s="95"/>
      <c r="G1348" s="257"/>
    </row>
    <row r="1349" spans="1:7" ht="15">
      <c r="A1349" s="126"/>
      <c r="B1349" s="256"/>
      <c r="C1349" s="95"/>
      <c r="D1349" s="95"/>
      <c r="E1349" s="95"/>
      <c r="F1349" s="95"/>
      <c r="G1349" s="257"/>
    </row>
    <row r="1350" spans="1:7" ht="15">
      <c r="A1350" s="126"/>
      <c r="B1350" s="256"/>
      <c r="C1350" s="95"/>
      <c r="D1350" s="95"/>
      <c r="E1350" s="95"/>
      <c r="F1350" s="95"/>
      <c r="G1350" s="257"/>
    </row>
    <row r="1351" spans="1:7" ht="15">
      <c r="A1351" s="126"/>
      <c r="B1351" s="256"/>
      <c r="C1351" s="95"/>
      <c r="D1351" s="95"/>
      <c r="E1351" s="95"/>
      <c r="F1351" s="95"/>
      <c r="G1351" s="257"/>
    </row>
    <row r="1352" spans="1:7" ht="15">
      <c r="A1352" s="126"/>
      <c r="B1352" s="256"/>
      <c r="C1352" s="95"/>
      <c r="D1352" s="95"/>
      <c r="E1352" s="95"/>
      <c r="F1352" s="95"/>
      <c r="G1352" s="257"/>
    </row>
    <row r="1353" spans="1:7" ht="15">
      <c r="A1353" s="126"/>
      <c r="B1353" s="256"/>
      <c r="C1353" s="95"/>
      <c r="D1353" s="95"/>
      <c r="E1353" s="95"/>
      <c r="F1353" s="95"/>
      <c r="G1353" s="257"/>
    </row>
    <row r="1354" spans="1:7" ht="15">
      <c r="A1354" s="126"/>
      <c r="B1354" s="256"/>
      <c r="C1354" s="95"/>
      <c r="D1354" s="95"/>
      <c r="E1354" s="95"/>
      <c r="F1354" s="95"/>
      <c r="G1354" s="257"/>
    </row>
    <row r="1355" spans="1:7" ht="15">
      <c r="A1355" s="126"/>
      <c r="B1355" s="256"/>
      <c r="C1355" s="95"/>
      <c r="D1355" s="95"/>
      <c r="E1355" s="95"/>
      <c r="F1355" s="95"/>
      <c r="G1355" s="257"/>
    </row>
    <row r="1356" spans="1:7" ht="15">
      <c r="A1356" s="126"/>
      <c r="B1356" s="256"/>
      <c r="C1356" s="95"/>
      <c r="D1356" s="95"/>
      <c r="E1356" s="95"/>
      <c r="F1356" s="95"/>
      <c r="G1356" s="257"/>
    </row>
    <row r="1357" spans="1:7" ht="15">
      <c r="A1357" s="126"/>
      <c r="B1357" s="256"/>
      <c r="C1357" s="95"/>
      <c r="D1357" s="95"/>
      <c r="E1357" s="95"/>
      <c r="F1357" s="95"/>
      <c r="G1357" s="257"/>
    </row>
    <row r="1358" spans="1:7" ht="15">
      <c r="A1358" s="126"/>
      <c r="B1358" s="256"/>
      <c r="C1358" s="95"/>
      <c r="D1358" s="95"/>
      <c r="E1358" s="95"/>
      <c r="F1358" s="95"/>
      <c r="G1358" s="257"/>
    </row>
    <row r="1359" spans="1:7" ht="15">
      <c r="A1359" s="126"/>
      <c r="B1359" s="256"/>
      <c r="C1359" s="95"/>
      <c r="D1359" s="95"/>
      <c r="E1359" s="95"/>
      <c r="F1359" s="95"/>
      <c r="G1359" s="257"/>
    </row>
    <row r="1360" spans="1:7" ht="15">
      <c r="A1360" s="126"/>
      <c r="B1360" s="256"/>
      <c r="C1360" s="95"/>
      <c r="D1360" s="95"/>
      <c r="E1360" s="95"/>
      <c r="F1360" s="95"/>
      <c r="G1360" s="257"/>
    </row>
    <row r="1361" spans="1:7" ht="15">
      <c r="A1361" s="126"/>
      <c r="B1361" s="256"/>
      <c r="C1361" s="95"/>
      <c r="D1361" s="95"/>
      <c r="E1361" s="95"/>
      <c r="F1361" s="95"/>
      <c r="G1361" s="257"/>
    </row>
    <row r="1362" spans="1:7" ht="15">
      <c r="A1362" s="126"/>
      <c r="B1362" s="256"/>
      <c r="C1362" s="95"/>
      <c r="D1362" s="95"/>
      <c r="E1362" s="95"/>
      <c r="F1362" s="95"/>
      <c r="G1362" s="257"/>
    </row>
    <row r="1363" spans="1:7" ht="15">
      <c r="A1363" s="126"/>
      <c r="B1363" s="256"/>
      <c r="C1363" s="95"/>
      <c r="D1363" s="95"/>
      <c r="E1363" s="95"/>
      <c r="F1363" s="95"/>
      <c r="G1363" s="257"/>
    </row>
    <row r="1364" spans="1:7" ht="15">
      <c r="A1364" s="126"/>
      <c r="B1364" s="256"/>
      <c r="C1364" s="95"/>
      <c r="D1364" s="95"/>
      <c r="E1364" s="95"/>
      <c r="F1364" s="95"/>
      <c r="G1364" s="257"/>
    </row>
    <row r="1365" spans="1:7" ht="15">
      <c r="A1365" s="126"/>
      <c r="B1365" s="256"/>
      <c r="C1365" s="95"/>
      <c r="D1365" s="95"/>
      <c r="E1365" s="95"/>
      <c r="F1365" s="95"/>
      <c r="G1365" s="257"/>
    </row>
    <row r="1366" spans="1:7" ht="15">
      <c r="A1366" s="126"/>
      <c r="B1366" s="256"/>
      <c r="C1366" s="95"/>
      <c r="D1366" s="95"/>
      <c r="E1366" s="95"/>
      <c r="F1366" s="95"/>
      <c r="G1366" s="257"/>
    </row>
    <row r="1367" spans="1:7" ht="15">
      <c r="A1367" s="126"/>
      <c r="B1367" s="256"/>
      <c r="C1367" s="95"/>
      <c r="D1367" s="95"/>
      <c r="E1367" s="95"/>
      <c r="F1367" s="95"/>
      <c r="G1367" s="257"/>
    </row>
    <row r="1368" spans="1:7" ht="15">
      <c r="A1368" s="126"/>
      <c r="B1368" s="256"/>
      <c r="C1368" s="95"/>
      <c r="D1368" s="95"/>
      <c r="E1368" s="95"/>
      <c r="F1368" s="95"/>
      <c r="G1368" s="257"/>
    </row>
    <row r="1369" spans="1:7" ht="15">
      <c r="A1369" s="126"/>
      <c r="B1369" s="256"/>
      <c r="C1369" s="95"/>
      <c r="D1369" s="95"/>
      <c r="E1369" s="95"/>
      <c r="F1369" s="95"/>
      <c r="G1369" s="257"/>
    </row>
    <row r="1370" spans="1:7" ht="15">
      <c r="A1370" s="126"/>
      <c r="B1370" s="256"/>
      <c r="C1370" s="95"/>
      <c r="D1370" s="95"/>
      <c r="E1370" s="95"/>
      <c r="F1370" s="95"/>
      <c r="G1370" s="257"/>
    </row>
    <row r="1371" spans="1:7" ht="15">
      <c r="A1371" s="126"/>
      <c r="B1371" s="256"/>
      <c r="C1371" s="95"/>
      <c r="D1371" s="95"/>
      <c r="E1371" s="95"/>
      <c r="F1371" s="95"/>
      <c r="G1371" s="257"/>
    </row>
    <row r="1372" spans="1:7" ht="15">
      <c r="A1372" s="126"/>
      <c r="B1372" s="256"/>
      <c r="C1372" s="95"/>
      <c r="D1372" s="95"/>
      <c r="E1372" s="95"/>
      <c r="F1372" s="95"/>
      <c r="G1372" s="257"/>
    </row>
    <row r="1373" spans="1:7" ht="15">
      <c r="A1373" s="126"/>
      <c r="B1373" s="256"/>
      <c r="C1373" s="95"/>
      <c r="D1373" s="95"/>
      <c r="E1373" s="95"/>
      <c r="F1373" s="95"/>
      <c r="G1373" s="257"/>
    </row>
    <row r="1374" spans="1:7" ht="15">
      <c r="A1374" s="126"/>
      <c r="B1374" s="256"/>
      <c r="C1374" s="95"/>
      <c r="D1374" s="95"/>
      <c r="E1374" s="95"/>
      <c r="F1374" s="95"/>
      <c r="G1374" s="257"/>
    </row>
    <row r="1375" spans="1:7" ht="15">
      <c r="A1375" s="126"/>
      <c r="B1375" s="256"/>
      <c r="C1375" s="95"/>
      <c r="D1375" s="95"/>
      <c r="E1375" s="95"/>
      <c r="F1375" s="95"/>
      <c r="G1375" s="257"/>
    </row>
    <row r="1376" spans="1:7" ht="15">
      <c r="A1376" s="126"/>
      <c r="B1376" s="256"/>
      <c r="C1376" s="95"/>
      <c r="D1376" s="95"/>
      <c r="E1376" s="95"/>
      <c r="F1376" s="95"/>
      <c r="G1376" s="257"/>
    </row>
    <row r="1377" spans="1:7" ht="15">
      <c r="A1377" s="126"/>
      <c r="B1377" s="256"/>
      <c r="C1377" s="95"/>
      <c r="D1377" s="95"/>
      <c r="E1377" s="95"/>
      <c r="F1377" s="95"/>
      <c r="G1377" s="257"/>
    </row>
    <row r="1378" spans="1:7" ht="15">
      <c r="A1378" s="126"/>
      <c r="B1378" s="256"/>
      <c r="C1378" s="95"/>
      <c r="D1378" s="95"/>
      <c r="E1378" s="95"/>
      <c r="F1378" s="95"/>
      <c r="G1378" s="257"/>
    </row>
    <row r="1379" spans="1:7" ht="15">
      <c r="A1379" s="126"/>
      <c r="B1379" s="256"/>
      <c r="C1379" s="95"/>
      <c r="D1379" s="95"/>
      <c r="E1379" s="95"/>
      <c r="F1379" s="95"/>
      <c r="G1379" s="257"/>
    </row>
    <row r="1380" spans="1:7" ht="15">
      <c r="A1380" s="126"/>
      <c r="B1380" s="256"/>
      <c r="C1380" s="95"/>
      <c r="D1380" s="95"/>
      <c r="E1380" s="95"/>
      <c r="F1380" s="95"/>
      <c r="G1380" s="257"/>
    </row>
    <row r="1381" spans="1:7" ht="15">
      <c r="A1381" s="126"/>
      <c r="B1381" s="256"/>
      <c r="C1381" s="95"/>
      <c r="D1381" s="95"/>
      <c r="E1381" s="95"/>
      <c r="F1381" s="95"/>
      <c r="G1381" s="257"/>
    </row>
    <row r="1382" spans="1:7" ht="15">
      <c r="A1382" s="126"/>
      <c r="B1382" s="256"/>
      <c r="C1382" s="95"/>
      <c r="D1382" s="95"/>
      <c r="E1382" s="95"/>
      <c r="F1382" s="95"/>
      <c r="G1382" s="257"/>
    </row>
    <row r="1383" spans="1:7" ht="15">
      <c r="A1383" s="126"/>
      <c r="B1383" s="256"/>
      <c r="C1383" s="95"/>
      <c r="D1383" s="95"/>
      <c r="E1383" s="95"/>
      <c r="F1383" s="95"/>
      <c r="G1383" s="257"/>
    </row>
    <row r="1384" spans="1:7" ht="15">
      <c r="A1384" s="126"/>
      <c r="B1384" s="256"/>
      <c r="C1384" s="95"/>
      <c r="D1384" s="95"/>
      <c r="E1384" s="95"/>
      <c r="F1384" s="95"/>
      <c r="G1384" s="257"/>
    </row>
    <row r="1385" spans="1:7" ht="15">
      <c r="A1385" s="126"/>
      <c r="B1385" s="256"/>
      <c r="C1385" s="95"/>
      <c r="D1385" s="95"/>
      <c r="E1385" s="95"/>
      <c r="F1385" s="95"/>
      <c r="G1385" s="257"/>
    </row>
    <row r="1386" spans="1:7" ht="15">
      <c r="A1386" s="126"/>
      <c r="B1386" s="256"/>
      <c r="C1386" s="95"/>
      <c r="D1386" s="95"/>
      <c r="E1386" s="95"/>
      <c r="F1386" s="95"/>
      <c r="G1386" s="257"/>
    </row>
    <row r="1387" spans="1:7" ht="15">
      <c r="A1387" s="126"/>
      <c r="B1387" s="256"/>
      <c r="C1387" s="95"/>
      <c r="D1387" s="95"/>
      <c r="E1387" s="95"/>
      <c r="F1387" s="95"/>
      <c r="G1387" s="257"/>
    </row>
    <row r="1388" spans="1:7" ht="15">
      <c r="A1388" s="126"/>
      <c r="B1388" s="256"/>
      <c r="C1388" s="95"/>
      <c r="D1388" s="95"/>
      <c r="E1388" s="95"/>
      <c r="F1388" s="95"/>
      <c r="G1388" s="257"/>
    </row>
    <row r="1389" spans="1:7" ht="15">
      <c r="A1389" s="126"/>
      <c r="B1389" s="256"/>
      <c r="C1389" s="95"/>
      <c r="D1389" s="95"/>
      <c r="E1389" s="95"/>
      <c r="F1389" s="95"/>
      <c r="G1389" s="257"/>
    </row>
    <row r="1390" spans="1:7" ht="15">
      <c r="A1390" s="126"/>
      <c r="B1390" s="256"/>
      <c r="C1390" s="95"/>
      <c r="D1390" s="95"/>
      <c r="E1390" s="95"/>
      <c r="F1390" s="95"/>
      <c r="G1390" s="257"/>
    </row>
    <row r="1391" spans="1:7" ht="15">
      <c r="A1391" s="126"/>
      <c r="B1391" s="256"/>
      <c r="C1391" s="95"/>
      <c r="D1391" s="95"/>
      <c r="E1391" s="95"/>
      <c r="F1391" s="95"/>
      <c r="G1391" s="257"/>
    </row>
    <row r="1392" spans="1:7" ht="15">
      <c r="A1392" s="126"/>
      <c r="B1392" s="256"/>
      <c r="C1392" s="95"/>
      <c r="D1392" s="95"/>
      <c r="E1392" s="95"/>
      <c r="F1392" s="95"/>
      <c r="G1392" s="257"/>
    </row>
    <row r="1393" spans="1:7" ht="15">
      <c r="A1393" s="126"/>
      <c r="B1393" s="256"/>
      <c r="C1393" s="95"/>
      <c r="D1393" s="95"/>
      <c r="E1393" s="95"/>
      <c r="F1393" s="95"/>
      <c r="G1393" s="257"/>
    </row>
    <row r="1394" spans="1:7" ht="15">
      <c r="A1394" s="126"/>
      <c r="B1394" s="256"/>
      <c r="C1394" s="95"/>
      <c r="D1394" s="95"/>
      <c r="E1394" s="95"/>
      <c r="F1394" s="95"/>
      <c r="G1394" s="257"/>
    </row>
    <row r="1395" spans="1:7" ht="15">
      <c r="A1395" s="126"/>
      <c r="B1395" s="256"/>
      <c r="C1395" s="95"/>
      <c r="D1395" s="95"/>
      <c r="E1395" s="95"/>
      <c r="F1395" s="95"/>
      <c r="G1395" s="257"/>
    </row>
    <row r="1396" spans="1:7" ht="15">
      <c r="A1396" s="126"/>
      <c r="B1396" s="256"/>
      <c r="C1396" s="95"/>
      <c r="D1396" s="95"/>
      <c r="E1396" s="95"/>
      <c r="F1396" s="95"/>
      <c r="G1396" s="257"/>
    </row>
    <row r="1397" spans="1:7" ht="15">
      <c r="A1397" s="126"/>
      <c r="B1397" s="256"/>
      <c r="C1397" s="95"/>
      <c r="D1397" s="95"/>
      <c r="E1397" s="95"/>
      <c r="F1397" s="95"/>
      <c r="G1397" s="257"/>
    </row>
    <row r="1398" spans="1:7" ht="15">
      <c r="A1398" s="126"/>
      <c r="B1398" s="256"/>
      <c r="C1398" s="95"/>
      <c r="D1398" s="95"/>
      <c r="E1398" s="95"/>
      <c r="F1398" s="95"/>
      <c r="G1398" s="257"/>
    </row>
    <row r="1399" spans="1:7" ht="15">
      <c r="A1399" s="126"/>
      <c r="B1399" s="256"/>
      <c r="C1399" s="95"/>
      <c r="D1399" s="95"/>
      <c r="E1399" s="95"/>
      <c r="F1399" s="95"/>
      <c r="G1399" s="257"/>
    </row>
    <row r="1400" spans="1:7" ht="15">
      <c r="A1400" s="126"/>
      <c r="B1400" s="256"/>
      <c r="C1400" s="95"/>
      <c r="D1400" s="95"/>
      <c r="E1400" s="95"/>
      <c r="F1400" s="95"/>
      <c r="G1400" s="257"/>
    </row>
    <row r="1401" spans="1:7" ht="15">
      <c r="A1401" s="126"/>
      <c r="B1401" s="256"/>
      <c r="C1401" s="95"/>
      <c r="D1401" s="95"/>
      <c r="E1401" s="95"/>
      <c r="F1401" s="95"/>
      <c r="G1401" s="257"/>
    </row>
    <row r="1402" spans="1:7" ht="15">
      <c r="A1402" s="126"/>
      <c r="B1402" s="256"/>
      <c r="C1402" s="95"/>
      <c r="D1402" s="95"/>
      <c r="E1402" s="95"/>
      <c r="F1402" s="95"/>
      <c r="G1402" s="257"/>
    </row>
    <row r="1403" spans="1:7" ht="15">
      <c r="A1403" s="126"/>
      <c r="B1403" s="256"/>
      <c r="C1403" s="95"/>
      <c r="D1403" s="95"/>
      <c r="E1403" s="95"/>
      <c r="F1403" s="95"/>
      <c r="G1403" s="257"/>
    </row>
    <row r="1404" spans="1:7" ht="15">
      <c r="A1404" s="126"/>
      <c r="B1404" s="256"/>
      <c r="C1404" s="95"/>
      <c r="D1404" s="95"/>
      <c r="E1404" s="95"/>
      <c r="F1404" s="95"/>
      <c r="G1404" s="257"/>
    </row>
    <row r="1405" spans="1:7" ht="15">
      <c r="A1405" s="126"/>
      <c r="B1405" s="256"/>
      <c r="C1405" s="95"/>
      <c r="D1405" s="95"/>
      <c r="E1405" s="95"/>
      <c r="F1405" s="95"/>
      <c r="G1405" s="257"/>
    </row>
    <row r="1406" spans="1:7" ht="15">
      <c r="A1406" s="126"/>
      <c r="B1406" s="256"/>
      <c r="C1406" s="95"/>
      <c r="D1406" s="95"/>
      <c r="E1406" s="95"/>
      <c r="F1406" s="95"/>
      <c r="G1406" s="257"/>
    </row>
    <row r="1407" spans="1:7" ht="15">
      <c r="A1407" s="126"/>
      <c r="B1407" s="256"/>
      <c r="C1407" s="95"/>
      <c r="D1407" s="95"/>
      <c r="E1407" s="95"/>
      <c r="F1407" s="95"/>
      <c r="G1407" s="257"/>
    </row>
    <row r="1408" spans="1:7" ht="15">
      <c r="A1408" s="126"/>
      <c r="B1408" s="256"/>
      <c r="C1408" s="95"/>
      <c r="D1408" s="95"/>
      <c r="E1408" s="95"/>
      <c r="F1408" s="95"/>
      <c r="G1408" s="257"/>
    </row>
    <row r="1409" spans="1:7" ht="15">
      <c r="A1409" s="126"/>
      <c r="B1409" s="256"/>
      <c r="C1409" s="95"/>
      <c r="D1409" s="95"/>
      <c r="E1409" s="95"/>
      <c r="F1409" s="95"/>
      <c r="G1409" s="257"/>
    </row>
    <row r="1410" spans="1:7" ht="15">
      <c r="A1410" s="126"/>
      <c r="B1410" s="256"/>
      <c r="C1410" s="95"/>
      <c r="D1410" s="95"/>
      <c r="E1410" s="95"/>
      <c r="F1410" s="95"/>
      <c r="G1410" s="257"/>
    </row>
    <row r="1411" spans="1:7" ht="15">
      <c r="A1411" s="126"/>
      <c r="B1411" s="256"/>
      <c r="C1411" s="95"/>
      <c r="D1411" s="95"/>
      <c r="E1411" s="95"/>
      <c r="F1411" s="95"/>
      <c r="G1411" s="257"/>
    </row>
    <row r="1412" spans="1:7" ht="15">
      <c r="A1412" s="126"/>
      <c r="B1412" s="256"/>
      <c r="C1412" s="95"/>
      <c r="D1412" s="95"/>
      <c r="E1412" s="95"/>
      <c r="F1412" s="95"/>
      <c r="G1412" s="257"/>
    </row>
    <row r="1413" spans="1:7" ht="15">
      <c r="A1413" s="126"/>
      <c r="B1413" s="256"/>
      <c r="C1413" s="95"/>
      <c r="D1413" s="95"/>
      <c r="E1413" s="95"/>
      <c r="F1413" s="95"/>
      <c r="G1413" s="257"/>
    </row>
    <row r="1414" spans="1:7" ht="15">
      <c r="A1414" s="126"/>
      <c r="B1414" s="256"/>
      <c r="C1414" s="95"/>
      <c r="D1414" s="95"/>
      <c r="E1414" s="95"/>
      <c r="F1414" s="95"/>
      <c r="G1414" s="257"/>
    </row>
    <row r="1415" spans="1:7" ht="15">
      <c r="A1415" s="126"/>
      <c r="B1415" s="256"/>
      <c r="C1415" s="95"/>
      <c r="D1415" s="95"/>
      <c r="E1415" s="95"/>
      <c r="F1415" s="95"/>
      <c r="G1415" s="257"/>
    </row>
    <row r="1416" spans="1:7" ht="15">
      <c r="A1416" s="126"/>
      <c r="B1416" s="256"/>
      <c r="C1416" s="95"/>
      <c r="D1416" s="95"/>
      <c r="E1416" s="95"/>
      <c r="F1416" s="95"/>
      <c r="G1416" s="257"/>
    </row>
    <row r="1417" spans="1:7" ht="15">
      <c r="A1417" s="126"/>
      <c r="B1417" s="256"/>
      <c r="C1417" s="95"/>
      <c r="D1417" s="95"/>
      <c r="E1417" s="95"/>
      <c r="F1417" s="95"/>
      <c r="G1417" s="257"/>
    </row>
    <row r="1418" spans="1:7" ht="15">
      <c r="A1418" s="126"/>
      <c r="B1418" s="256"/>
      <c r="C1418" s="95"/>
      <c r="D1418" s="95"/>
      <c r="E1418" s="95"/>
      <c r="F1418" s="95"/>
      <c r="G1418" s="257"/>
    </row>
    <row r="1419" spans="1:7" ht="15">
      <c r="A1419" s="126"/>
      <c r="B1419" s="256"/>
      <c r="C1419" s="95"/>
      <c r="D1419" s="95"/>
      <c r="E1419" s="95"/>
      <c r="F1419" s="95"/>
      <c r="G1419" s="257"/>
    </row>
    <row r="1420" spans="1:7" ht="15">
      <c r="A1420" s="126"/>
      <c r="B1420" s="256"/>
      <c r="C1420" s="95"/>
      <c r="D1420" s="95"/>
      <c r="E1420" s="95"/>
      <c r="F1420" s="95"/>
      <c r="G1420" s="257"/>
    </row>
    <row r="1421" spans="1:7" ht="15">
      <c r="A1421" s="126"/>
      <c r="B1421" s="256"/>
      <c r="C1421" s="95"/>
      <c r="D1421" s="95"/>
      <c r="E1421" s="95"/>
      <c r="F1421" s="95"/>
      <c r="G1421" s="257"/>
    </row>
    <row r="1422" spans="1:7" ht="15">
      <c r="A1422" s="126"/>
      <c r="B1422" s="256"/>
      <c r="C1422" s="95"/>
      <c r="D1422" s="95"/>
      <c r="E1422" s="95"/>
      <c r="F1422" s="95"/>
      <c r="G1422" s="257"/>
    </row>
    <row r="1423" spans="1:7" ht="15">
      <c r="A1423" s="126"/>
      <c r="B1423" s="256"/>
      <c r="C1423" s="95"/>
      <c r="D1423" s="95"/>
      <c r="E1423" s="95"/>
      <c r="F1423" s="95"/>
      <c r="G1423" s="257"/>
    </row>
    <row r="1424" spans="1:7" ht="15">
      <c r="A1424" s="126"/>
      <c r="B1424" s="256"/>
      <c r="C1424" s="95"/>
      <c r="D1424" s="95"/>
      <c r="E1424" s="95"/>
      <c r="F1424" s="95"/>
      <c r="G1424" s="257"/>
    </row>
    <row r="1425" spans="1:7" ht="15">
      <c r="A1425" s="126"/>
      <c r="B1425" s="256"/>
      <c r="C1425" s="95"/>
      <c r="D1425" s="95"/>
      <c r="E1425" s="95"/>
      <c r="F1425" s="95"/>
      <c r="G1425" s="257"/>
    </row>
    <row r="1426" spans="1:7" ht="15">
      <c r="A1426" s="126"/>
      <c r="B1426" s="256"/>
      <c r="C1426" s="95"/>
      <c r="D1426" s="95"/>
      <c r="E1426" s="95"/>
      <c r="F1426" s="95"/>
      <c r="G1426" s="257"/>
    </row>
    <row r="1427" spans="1:7" ht="15">
      <c r="A1427" s="126"/>
      <c r="B1427" s="256"/>
      <c r="C1427" s="95"/>
      <c r="D1427" s="95"/>
      <c r="E1427" s="95"/>
      <c r="F1427" s="95"/>
      <c r="G1427" s="257"/>
    </row>
    <row r="1428" spans="1:7" ht="15">
      <c r="A1428" s="126"/>
      <c r="B1428" s="256"/>
      <c r="C1428" s="95"/>
      <c r="D1428" s="95"/>
      <c r="E1428" s="95"/>
      <c r="F1428" s="95"/>
      <c r="G1428" s="257"/>
    </row>
    <row r="1429" spans="1:7" ht="15">
      <c r="A1429" s="126"/>
      <c r="B1429" s="256"/>
      <c r="C1429" s="95"/>
      <c r="D1429" s="95"/>
      <c r="E1429" s="95"/>
      <c r="F1429" s="95"/>
      <c r="G1429" s="257"/>
    </row>
    <row r="1430" spans="1:7" ht="15">
      <c r="A1430" s="126"/>
      <c r="B1430" s="256"/>
      <c r="C1430" s="95"/>
      <c r="D1430" s="95"/>
      <c r="E1430" s="95"/>
      <c r="F1430" s="95"/>
      <c r="G1430" s="257"/>
    </row>
    <row r="1431" spans="1:7" ht="15">
      <c r="A1431" s="126"/>
      <c r="B1431" s="256"/>
      <c r="C1431" s="95"/>
      <c r="D1431" s="95"/>
      <c r="E1431" s="95"/>
      <c r="F1431" s="95"/>
      <c r="G1431" s="257"/>
    </row>
    <row r="1432" spans="1:7" ht="15">
      <c r="A1432" s="126"/>
      <c r="B1432" s="256"/>
      <c r="C1432" s="95"/>
      <c r="D1432" s="95"/>
      <c r="E1432" s="95"/>
      <c r="F1432" s="95"/>
      <c r="G1432" s="257"/>
    </row>
    <row r="1433" spans="1:7" ht="15">
      <c r="A1433" s="126"/>
      <c r="B1433" s="256"/>
      <c r="C1433" s="95"/>
      <c r="D1433" s="95"/>
      <c r="E1433" s="95"/>
      <c r="F1433" s="95"/>
      <c r="G1433" s="257"/>
    </row>
    <row r="1434" spans="1:7" ht="15">
      <c r="A1434" s="126"/>
      <c r="B1434" s="256"/>
      <c r="C1434" s="95"/>
      <c r="D1434" s="95"/>
      <c r="E1434" s="95"/>
      <c r="F1434" s="95"/>
      <c r="G1434" s="257"/>
    </row>
    <row r="1435" spans="1:7" ht="15">
      <c r="A1435" s="126"/>
      <c r="B1435" s="256"/>
      <c r="C1435" s="95"/>
      <c r="D1435" s="95"/>
      <c r="E1435" s="95"/>
      <c r="F1435" s="95"/>
      <c r="G1435" s="257"/>
    </row>
    <row r="1436" spans="1:7" ht="15">
      <c r="A1436" s="126"/>
      <c r="B1436" s="256"/>
      <c r="C1436" s="95"/>
      <c r="D1436" s="95"/>
      <c r="E1436" s="95"/>
      <c r="F1436" s="95"/>
      <c r="G1436" s="257"/>
    </row>
    <row r="1437" spans="1:7" ht="15">
      <c r="A1437" s="126"/>
      <c r="B1437" s="256"/>
      <c r="C1437" s="95"/>
      <c r="D1437" s="95"/>
      <c r="E1437" s="95"/>
      <c r="F1437" s="95"/>
      <c r="G1437" s="257"/>
    </row>
    <row r="1438" spans="1:7" ht="15">
      <c r="A1438" s="126"/>
      <c r="B1438" s="256"/>
      <c r="C1438" s="95"/>
      <c r="D1438" s="95"/>
      <c r="E1438" s="95"/>
      <c r="F1438" s="95"/>
      <c r="G1438" s="257"/>
    </row>
    <row r="1439" spans="1:7" ht="15">
      <c r="A1439" s="126"/>
      <c r="B1439" s="256"/>
      <c r="C1439" s="95"/>
      <c r="D1439" s="95"/>
      <c r="E1439" s="95"/>
      <c r="F1439" s="95"/>
      <c r="G1439" s="257"/>
    </row>
    <row r="1440" spans="1:7" ht="15">
      <c r="A1440" s="126"/>
      <c r="B1440" s="256"/>
      <c r="C1440" s="95"/>
      <c r="D1440" s="95"/>
      <c r="E1440" s="95"/>
      <c r="F1440" s="95"/>
      <c r="G1440" s="257"/>
    </row>
    <row r="1441" spans="1:7" ht="15">
      <c r="A1441" s="126"/>
      <c r="B1441" s="256"/>
      <c r="C1441" s="95"/>
      <c r="D1441" s="95"/>
      <c r="E1441" s="95"/>
      <c r="F1441" s="95"/>
      <c r="G1441" s="257"/>
    </row>
    <row r="1442" spans="1:7" ht="15">
      <c r="A1442" s="126"/>
      <c r="B1442" s="256"/>
      <c r="C1442" s="95"/>
      <c r="D1442" s="95"/>
      <c r="E1442" s="95"/>
      <c r="F1442" s="95"/>
      <c r="G1442" s="257"/>
    </row>
    <row r="1443" spans="1:7" ht="15">
      <c r="A1443" s="126"/>
      <c r="B1443" s="256"/>
      <c r="C1443" s="95"/>
      <c r="D1443" s="95"/>
      <c r="E1443" s="95"/>
      <c r="F1443" s="95"/>
      <c r="G1443" s="257"/>
    </row>
    <row r="1444" spans="1:7" ht="15">
      <c r="A1444" s="126"/>
      <c r="B1444" s="256"/>
      <c r="C1444" s="95"/>
      <c r="D1444" s="95"/>
      <c r="E1444" s="95"/>
      <c r="F1444" s="95"/>
      <c r="G1444" s="257"/>
    </row>
    <row r="1445" spans="1:7" ht="15">
      <c r="A1445" s="126"/>
      <c r="B1445" s="256"/>
      <c r="C1445" s="95"/>
      <c r="D1445" s="95"/>
      <c r="E1445" s="95"/>
      <c r="F1445" s="95"/>
      <c r="G1445" s="257"/>
    </row>
    <row r="1446" spans="1:7" ht="15">
      <c r="A1446" s="126"/>
      <c r="B1446" s="256"/>
      <c r="C1446" s="95"/>
      <c r="D1446" s="95"/>
      <c r="E1446" s="95"/>
      <c r="F1446" s="95"/>
      <c r="G1446" s="257"/>
    </row>
    <row r="1447" spans="1:7" ht="15">
      <c r="A1447" s="126"/>
      <c r="B1447" s="256"/>
      <c r="C1447" s="95"/>
      <c r="D1447" s="95"/>
      <c r="E1447" s="95"/>
      <c r="F1447" s="95"/>
      <c r="G1447" s="257"/>
    </row>
    <row r="1448" spans="1:7" ht="15">
      <c r="A1448" s="126"/>
      <c r="B1448" s="256"/>
      <c r="C1448" s="95"/>
      <c r="D1448" s="95"/>
      <c r="E1448" s="95"/>
      <c r="F1448" s="95"/>
      <c r="G1448" s="257"/>
    </row>
    <row r="1449" spans="1:7" ht="15">
      <c r="A1449" s="126"/>
      <c r="B1449" s="256"/>
      <c r="C1449" s="95"/>
      <c r="D1449" s="95"/>
      <c r="E1449" s="95"/>
      <c r="F1449" s="95"/>
      <c r="G1449" s="257"/>
    </row>
    <row r="1450" spans="1:7" ht="15">
      <c r="A1450" s="126"/>
      <c r="B1450" s="256"/>
      <c r="C1450" s="95"/>
      <c r="D1450" s="95"/>
      <c r="E1450" s="95"/>
      <c r="F1450" s="95"/>
      <c r="G1450" s="257"/>
    </row>
    <row r="1451" spans="1:7" ht="15">
      <c r="A1451" s="126"/>
      <c r="B1451" s="256"/>
      <c r="C1451" s="95"/>
      <c r="D1451" s="95"/>
      <c r="E1451" s="95"/>
      <c r="F1451" s="95"/>
      <c r="G1451" s="257"/>
    </row>
    <row r="1452" spans="1:7" ht="15">
      <c r="A1452" s="126"/>
      <c r="B1452" s="256"/>
      <c r="C1452" s="95"/>
      <c r="D1452" s="95"/>
      <c r="E1452" s="95"/>
      <c r="F1452" s="95"/>
      <c r="G1452" s="257"/>
    </row>
    <row r="1453" spans="1:7" ht="15">
      <c r="A1453" s="126"/>
      <c r="B1453" s="256"/>
      <c r="C1453" s="95"/>
      <c r="D1453" s="95"/>
      <c r="E1453" s="95"/>
      <c r="F1453" s="95"/>
      <c r="G1453" s="257"/>
    </row>
    <row r="1454" spans="1:7" ht="15">
      <c r="A1454" s="126"/>
      <c r="B1454" s="256"/>
      <c r="C1454" s="95"/>
      <c r="D1454" s="95"/>
      <c r="E1454" s="95"/>
      <c r="F1454" s="95"/>
      <c r="G1454" s="257"/>
    </row>
    <row r="1455" spans="1:7" ht="15">
      <c r="A1455" s="126"/>
      <c r="B1455" s="256"/>
      <c r="C1455" s="95"/>
      <c r="D1455" s="95"/>
      <c r="E1455" s="95"/>
      <c r="F1455" s="95"/>
      <c r="G1455" s="257"/>
    </row>
    <row r="1456" spans="1:7" ht="15">
      <c r="A1456" s="126"/>
      <c r="B1456" s="256"/>
      <c r="C1456" s="95"/>
      <c r="D1456" s="95"/>
      <c r="E1456" s="95"/>
      <c r="F1456" s="95"/>
      <c r="G1456" s="257"/>
    </row>
    <row r="1457" spans="1:7" ht="15">
      <c r="A1457" s="126"/>
      <c r="B1457" s="256"/>
      <c r="C1457" s="95"/>
      <c r="D1457" s="95"/>
      <c r="E1457" s="95"/>
      <c r="F1457" s="95"/>
      <c r="G1457" s="257"/>
    </row>
    <row r="1458" spans="1:7" ht="15">
      <c r="A1458" s="126"/>
      <c r="B1458" s="256"/>
      <c r="C1458" s="95"/>
      <c r="D1458" s="95"/>
      <c r="E1458" s="95"/>
      <c r="F1458" s="95"/>
      <c r="G1458" s="257"/>
    </row>
    <row r="1459" spans="1:7" ht="15">
      <c r="A1459" s="126"/>
      <c r="B1459" s="256"/>
      <c r="C1459" s="95"/>
      <c r="D1459" s="95"/>
      <c r="E1459" s="95"/>
      <c r="F1459" s="95"/>
      <c r="G1459" s="257"/>
    </row>
    <row r="1460" spans="1:7" ht="15">
      <c r="A1460" s="126"/>
      <c r="B1460" s="256"/>
      <c r="C1460" s="95"/>
      <c r="D1460" s="95"/>
      <c r="E1460" s="95"/>
      <c r="F1460" s="95"/>
      <c r="G1460" s="257"/>
    </row>
    <row r="1461" spans="1:7" ht="15">
      <c r="A1461" s="126"/>
      <c r="B1461" s="256"/>
      <c r="C1461" s="95"/>
      <c r="D1461" s="95"/>
      <c r="E1461" s="95"/>
      <c r="F1461" s="95"/>
      <c r="G1461" s="257"/>
    </row>
    <row r="1462" spans="1:7" ht="15">
      <c r="A1462" s="126"/>
      <c r="B1462" s="256"/>
      <c r="C1462" s="95"/>
      <c r="D1462" s="95"/>
      <c r="E1462" s="95"/>
      <c r="F1462" s="95"/>
      <c r="G1462" s="257"/>
    </row>
    <row r="1463" spans="1:7" ht="15">
      <c r="A1463" s="126"/>
      <c r="B1463" s="256"/>
      <c r="C1463" s="95"/>
      <c r="D1463" s="95"/>
      <c r="E1463" s="95"/>
      <c r="F1463" s="95"/>
      <c r="G1463" s="257"/>
    </row>
    <row r="1464" spans="1:7" ht="15">
      <c r="A1464" s="126"/>
      <c r="B1464" s="256"/>
      <c r="C1464" s="95"/>
      <c r="D1464" s="95"/>
      <c r="E1464" s="95"/>
      <c r="F1464" s="95"/>
      <c r="G1464" s="257"/>
    </row>
    <row r="1465" spans="1:7" ht="15">
      <c r="A1465" s="126"/>
      <c r="B1465" s="256"/>
      <c r="C1465" s="95"/>
      <c r="D1465" s="95"/>
      <c r="E1465" s="95"/>
      <c r="F1465" s="95"/>
      <c r="G1465" s="257"/>
    </row>
    <row r="1466" spans="1:7" ht="15">
      <c r="A1466" s="126"/>
      <c r="B1466" s="256"/>
      <c r="C1466" s="95"/>
      <c r="D1466" s="95"/>
      <c r="E1466" s="95"/>
      <c r="F1466" s="95"/>
      <c r="G1466" s="257"/>
    </row>
    <row r="1467" spans="1:7" ht="15">
      <c r="A1467" s="126"/>
      <c r="B1467" s="256"/>
      <c r="C1467" s="95"/>
      <c r="D1467" s="95"/>
      <c r="E1467" s="95"/>
      <c r="F1467" s="95"/>
      <c r="G1467" s="257"/>
    </row>
    <row r="1468" spans="1:7" ht="15">
      <c r="A1468" s="126"/>
      <c r="B1468" s="256"/>
      <c r="C1468" s="95"/>
      <c r="D1468" s="95"/>
      <c r="E1468" s="95"/>
      <c r="F1468" s="95"/>
      <c r="G1468" s="257"/>
    </row>
    <row r="1469" spans="1:7" ht="15">
      <c r="A1469" s="126"/>
      <c r="B1469" s="256"/>
      <c r="C1469" s="95"/>
      <c r="D1469" s="95"/>
      <c r="E1469" s="95"/>
      <c r="F1469" s="95"/>
      <c r="G1469" s="257"/>
    </row>
    <row r="1470" spans="1:7" ht="15">
      <c r="A1470" s="126"/>
      <c r="B1470" s="256"/>
      <c r="C1470" s="95"/>
      <c r="D1470" s="95"/>
      <c r="E1470" s="95"/>
      <c r="F1470" s="95"/>
      <c r="G1470" s="257"/>
    </row>
    <row r="1471" spans="1:7" ht="15">
      <c r="A1471" s="126"/>
      <c r="B1471" s="256"/>
      <c r="C1471" s="95"/>
      <c r="D1471" s="95"/>
      <c r="E1471" s="95"/>
      <c r="F1471" s="95"/>
      <c r="G1471" s="257"/>
    </row>
    <row r="1472" spans="1:7" ht="15">
      <c r="A1472" s="126"/>
      <c r="B1472" s="256"/>
      <c r="C1472" s="95"/>
      <c r="D1472" s="95"/>
      <c r="E1472" s="95"/>
      <c r="F1472" s="95"/>
      <c r="G1472" s="257"/>
    </row>
    <row r="1473" spans="1:7" ht="15">
      <c r="A1473" s="126"/>
      <c r="B1473" s="256"/>
      <c r="C1473" s="95"/>
      <c r="D1473" s="95"/>
      <c r="E1473" s="95"/>
      <c r="F1473" s="95"/>
      <c r="G1473" s="257"/>
    </row>
    <row r="1474" spans="1:7" ht="15">
      <c r="A1474" s="126"/>
      <c r="B1474" s="256"/>
      <c r="C1474" s="95"/>
      <c r="D1474" s="95"/>
      <c r="E1474" s="95"/>
      <c r="F1474" s="95"/>
      <c r="G1474" s="257"/>
    </row>
    <row r="1475" spans="1:7" ht="15">
      <c r="A1475" s="126"/>
      <c r="B1475" s="256"/>
      <c r="C1475" s="95"/>
      <c r="D1475" s="95"/>
      <c r="E1475" s="95"/>
      <c r="F1475" s="95"/>
      <c r="G1475" s="257"/>
    </row>
    <row r="1476" spans="1:7" ht="15">
      <c r="A1476" s="126"/>
      <c r="B1476" s="256"/>
      <c r="C1476" s="95"/>
      <c r="D1476" s="95"/>
      <c r="E1476" s="95"/>
      <c r="F1476" s="95"/>
      <c r="G1476" s="257"/>
    </row>
    <row r="1477" spans="1:7" ht="15">
      <c r="A1477" s="126"/>
      <c r="B1477" s="256"/>
      <c r="C1477" s="95"/>
      <c r="D1477" s="95"/>
      <c r="E1477" s="95"/>
      <c r="F1477" s="95"/>
      <c r="G1477" s="257"/>
    </row>
    <row r="1478" spans="1:7" ht="15">
      <c r="A1478" s="126"/>
      <c r="B1478" s="256"/>
      <c r="C1478" s="95"/>
      <c r="D1478" s="95"/>
      <c r="E1478" s="95"/>
      <c r="F1478" s="95"/>
      <c r="G1478" s="257"/>
    </row>
    <row r="1479" spans="1:7" ht="15">
      <c r="A1479" s="126"/>
      <c r="B1479" s="256"/>
      <c r="C1479" s="95"/>
      <c r="D1479" s="95"/>
      <c r="E1479" s="95"/>
      <c r="F1479" s="95"/>
      <c r="G1479" s="257"/>
    </row>
    <row r="1480" spans="1:7" ht="15">
      <c r="A1480" s="126"/>
      <c r="B1480" s="256"/>
      <c r="C1480" s="95"/>
      <c r="D1480" s="95"/>
      <c r="E1480" s="95"/>
      <c r="F1480" s="95"/>
      <c r="G1480" s="257"/>
    </row>
    <row r="1481" spans="1:7" ht="15">
      <c r="A1481" s="126"/>
      <c r="B1481" s="256"/>
      <c r="C1481" s="95"/>
      <c r="D1481" s="95"/>
      <c r="E1481" s="95"/>
      <c r="F1481" s="95"/>
      <c r="G1481" s="257"/>
    </row>
    <row r="1482" spans="1:7" ht="15">
      <c r="A1482" s="126"/>
      <c r="B1482" s="256"/>
      <c r="C1482" s="95"/>
      <c r="D1482" s="95"/>
      <c r="E1482" s="95"/>
      <c r="F1482" s="95"/>
      <c r="G1482" s="257"/>
    </row>
    <row r="1483" spans="1:7" ht="15">
      <c r="A1483" s="126"/>
      <c r="B1483" s="256"/>
      <c r="C1483" s="95"/>
      <c r="D1483" s="95"/>
      <c r="E1483" s="95"/>
      <c r="F1483" s="95"/>
      <c r="G1483" s="257"/>
    </row>
    <row r="1484" spans="1:7" ht="15">
      <c r="A1484" s="126"/>
      <c r="B1484" s="256"/>
      <c r="C1484" s="95"/>
      <c r="D1484" s="95"/>
      <c r="E1484" s="95"/>
      <c r="F1484" s="95"/>
      <c r="G1484" s="257"/>
    </row>
    <row r="1485" spans="1:7" ht="15">
      <c r="A1485" s="126"/>
      <c r="B1485" s="256"/>
      <c r="C1485" s="95"/>
      <c r="D1485" s="95"/>
      <c r="E1485" s="95"/>
      <c r="F1485" s="95"/>
      <c r="G1485" s="257"/>
    </row>
    <row r="1486" spans="1:7" ht="15">
      <c r="A1486" s="126"/>
      <c r="B1486" s="256"/>
      <c r="C1486" s="95"/>
      <c r="D1486" s="95"/>
      <c r="E1486" s="95"/>
      <c r="F1486" s="95"/>
      <c r="G1486" s="257"/>
    </row>
    <row r="1487" spans="1:7" ht="15">
      <c r="A1487" s="126"/>
      <c r="B1487" s="256"/>
      <c r="C1487" s="95"/>
      <c r="D1487" s="95"/>
      <c r="E1487" s="95"/>
      <c r="F1487" s="95"/>
      <c r="G1487" s="257"/>
    </row>
    <row r="1488" spans="1:7" ht="15">
      <c r="A1488" s="126"/>
      <c r="B1488" s="256"/>
      <c r="C1488" s="95"/>
      <c r="D1488" s="95"/>
      <c r="E1488" s="95"/>
      <c r="F1488" s="95"/>
      <c r="G1488" s="257"/>
    </row>
    <row r="1489" spans="1:7" ht="15">
      <c r="A1489" s="126"/>
      <c r="B1489" s="256"/>
      <c r="C1489" s="95"/>
      <c r="D1489" s="95"/>
      <c r="E1489" s="95"/>
      <c r="F1489" s="95"/>
      <c r="G1489" s="257"/>
    </row>
    <row r="1490" spans="1:7" ht="15">
      <c r="A1490" s="126"/>
      <c r="B1490" s="256"/>
      <c r="C1490" s="95"/>
      <c r="D1490" s="95"/>
      <c r="E1490" s="95"/>
      <c r="F1490" s="95"/>
      <c r="G1490" s="257"/>
    </row>
    <row r="1491" spans="1:7" ht="15">
      <c r="A1491" s="126"/>
      <c r="B1491" s="256"/>
      <c r="C1491" s="95"/>
      <c r="D1491" s="95"/>
      <c r="E1491" s="95"/>
      <c r="F1491" s="95"/>
      <c r="G1491" s="257"/>
    </row>
    <row r="1492" spans="1:7" ht="15">
      <c r="A1492" s="126"/>
      <c r="B1492" s="256"/>
      <c r="C1492" s="95"/>
      <c r="D1492" s="95"/>
      <c r="E1492" s="95"/>
      <c r="F1492" s="95"/>
      <c r="G1492" s="257"/>
    </row>
    <row r="1493" spans="1:7" ht="15">
      <c r="A1493" s="126"/>
      <c r="B1493" s="256"/>
      <c r="C1493" s="95"/>
      <c r="D1493" s="95"/>
      <c r="E1493" s="95"/>
      <c r="F1493" s="95"/>
      <c r="G1493" s="257"/>
    </row>
    <row r="1494" spans="1:7" ht="15">
      <c r="A1494" s="126"/>
      <c r="B1494" s="256"/>
      <c r="C1494" s="95"/>
      <c r="D1494" s="95"/>
      <c r="E1494" s="95"/>
      <c r="F1494" s="95"/>
      <c r="G1494" s="257"/>
    </row>
    <row r="1495" spans="1:7" ht="15">
      <c r="A1495" s="126"/>
      <c r="B1495" s="256"/>
      <c r="C1495" s="95"/>
      <c r="D1495" s="95"/>
      <c r="E1495" s="95"/>
      <c r="F1495" s="95"/>
      <c r="G1495" s="257"/>
    </row>
    <row r="1496" spans="1:7" ht="15">
      <c r="A1496" s="126"/>
      <c r="B1496" s="256"/>
      <c r="C1496" s="95"/>
      <c r="D1496" s="95"/>
      <c r="E1496" s="95"/>
      <c r="F1496" s="95"/>
      <c r="G1496" s="257"/>
    </row>
    <row r="1497" spans="1:7" ht="15">
      <c r="A1497" s="126"/>
      <c r="B1497" s="256"/>
      <c r="C1497" s="95"/>
      <c r="D1497" s="95"/>
      <c r="E1497" s="95"/>
      <c r="F1497" s="95"/>
      <c r="G1497" s="257"/>
    </row>
    <row r="1498" spans="1:7" ht="15">
      <c r="A1498" s="126"/>
      <c r="B1498" s="256"/>
      <c r="C1498" s="95"/>
      <c r="D1498" s="95"/>
      <c r="E1498" s="95"/>
      <c r="F1498" s="95"/>
      <c r="G1498" s="257"/>
    </row>
    <row r="1499" spans="1:7" ht="15">
      <c r="A1499" s="126"/>
      <c r="B1499" s="256"/>
      <c r="C1499" s="95"/>
      <c r="D1499" s="95"/>
      <c r="E1499" s="95"/>
      <c r="F1499" s="95"/>
      <c r="G1499" s="257"/>
    </row>
    <row r="1500" spans="1:7" ht="15">
      <c r="A1500" s="126"/>
      <c r="B1500" s="256"/>
      <c r="C1500" s="95"/>
      <c r="D1500" s="95"/>
      <c r="E1500" s="95"/>
      <c r="F1500" s="95"/>
      <c r="G1500" s="257"/>
    </row>
    <row r="1501" spans="1:7" ht="15">
      <c r="A1501" s="126"/>
      <c r="B1501" s="256"/>
      <c r="C1501" s="95"/>
      <c r="D1501" s="95"/>
      <c r="E1501" s="95"/>
      <c r="F1501" s="95"/>
      <c r="G1501" s="257"/>
    </row>
    <row r="1502" spans="1:7" ht="15">
      <c r="A1502" s="126"/>
      <c r="B1502" s="256"/>
      <c r="C1502" s="95"/>
      <c r="D1502" s="95"/>
      <c r="E1502" s="95"/>
      <c r="F1502" s="95"/>
      <c r="G1502" s="257"/>
    </row>
    <row r="1503" spans="1:7" ht="15">
      <c r="A1503" s="126"/>
      <c r="B1503" s="256"/>
      <c r="C1503" s="95"/>
      <c r="D1503" s="95"/>
      <c r="E1503" s="95"/>
      <c r="F1503" s="95"/>
      <c r="G1503" s="257"/>
    </row>
    <row r="1504" spans="1:7" ht="15">
      <c r="A1504" s="126"/>
      <c r="B1504" s="256"/>
      <c r="C1504" s="95"/>
      <c r="D1504" s="95"/>
      <c r="E1504" s="95"/>
      <c r="F1504" s="95"/>
      <c r="G1504" s="257"/>
    </row>
    <row r="1505" spans="1:7" ht="15">
      <c r="A1505" s="126"/>
      <c r="B1505" s="256"/>
      <c r="C1505" s="95"/>
      <c r="D1505" s="95"/>
      <c r="E1505" s="95"/>
      <c r="F1505" s="95"/>
      <c r="G1505" s="257"/>
    </row>
    <row r="1506" spans="1:7" ht="15">
      <c r="A1506" s="126"/>
      <c r="B1506" s="256"/>
      <c r="C1506" s="95"/>
      <c r="D1506" s="95"/>
      <c r="E1506" s="95"/>
      <c r="F1506" s="95"/>
      <c r="G1506" s="257"/>
    </row>
    <row r="1507" spans="1:7" ht="15">
      <c r="A1507" s="126"/>
      <c r="B1507" s="256"/>
      <c r="C1507" s="95"/>
      <c r="D1507" s="95"/>
      <c r="E1507" s="95"/>
      <c r="F1507" s="95"/>
      <c r="G1507" s="257"/>
    </row>
    <row r="1508" spans="1:7" ht="15">
      <c r="A1508" s="126"/>
      <c r="B1508" s="256"/>
      <c r="C1508" s="95"/>
      <c r="D1508" s="95"/>
      <c r="E1508" s="95"/>
      <c r="F1508" s="95"/>
      <c r="G1508" s="257"/>
    </row>
    <row r="1509" spans="1:7" ht="15">
      <c r="A1509" s="126"/>
      <c r="B1509" s="256"/>
      <c r="C1509" s="95"/>
      <c r="D1509" s="95"/>
      <c r="E1509" s="95"/>
      <c r="F1509" s="95"/>
      <c r="G1509" s="257"/>
    </row>
    <row r="1510" spans="1:7" ht="15">
      <c r="A1510" s="126"/>
      <c r="B1510" s="256"/>
      <c r="C1510" s="95"/>
      <c r="D1510" s="95"/>
      <c r="E1510" s="95"/>
      <c r="F1510" s="95"/>
      <c r="G1510" s="257"/>
    </row>
    <row r="1511" spans="1:7" ht="15">
      <c r="A1511" s="126"/>
      <c r="B1511" s="256"/>
      <c r="C1511" s="95"/>
      <c r="D1511" s="95"/>
      <c r="E1511" s="95"/>
      <c r="F1511" s="95"/>
      <c r="G1511" s="257"/>
    </row>
    <row r="1512" spans="1:7" ht="15">
      <c r="A1512" s="126"/>
      <c r="B1512" s="256"/>
      <c r="C1512" s="95"/>
      <c r="D1512" s="95"/>
      <c r="E1512" s="95"/>
      <c r="F1512" s="95"/>
      <c r="G1512" s="257"/>
    </row>
    <row r="1513" spans="1:7" ht="15">
      <c r="A1513" s="126"/>
      <c r="B1513" s="256"/>
      <c r="C1513" s="95"/>
      <c r="D1513" s="95"/>
      <c r="E1513" s="95"/>
      <c r="F1513" s="95"/>
      <c r="G1513" s="257"/>
    </row>
    <row r="1514" spans="1:7" ht="15">
      <c r="A1514" s="126"/>
      <c r="B1514" s="256"/>
      <c r="C1514" s="95"/>
      <c r="D1514" s="95"/>
      <c r="E1514" s="95"/>
      <c r="F1514" s="95"/>
      <c r="G1514" s="257"/>
    </row>
    <row r="1515" spans="1:7" ht="15">
      <c r="A1515" s="126"/>
      <c r="B1515" s="256"/>
      <c r="C1515" s="95"/>
      <c r="D1515" s="95"/>
      <c r="E1515" s="95"/>
      <c r="F1515" s="95"/>
      <c r="G1515" s="257"/>
    </row>
    <row r="1516" spans="1:7" ht="15">
      <c r="A1516" s="126"/>
      <c r="B1516" s="256"/>
      <c r="C1516" s="95"/>
      <c r="D1516" s="95"/>
      <c r="E1516" s="95"/>
      <c r="F1516" s="95"/>
      <c r="G1516" s="257"/>
    </row>
    <row r="1517" spans="1:7" ht="15">
      <c r="A1517" s="126"/>
      <c r="B1517" s="256"/>
      <c r="C1517" s="95"/>
      <c r="D1517" s="95"/>
      <c r="E1517" s="95"/>
      <c r="F1517" s="95"/>
      <c r="G1517" s="257"/>
    </row>
    <row r="1518" spans="1:7" ht="15">
      <c r="A1518" s="126"/>
      <c r="B1518" s="256"/>
      <c r="C1518" s="95"/>
      <c r="D1518" s="95"/>
      <c r="E1518" s="95"/>
      <c r="F1518" s="95"/>
      <c r="G1518" s="257"/>
    </row>
    <row r="1519" spans="1:7" ht="15">
      <c r="A1519" s="126"/>
      <c r="B1519" s="256"/>
      <c r="C1519" s="95"/>
      <c r="D1519" s="95"/>
      <c r="E1519" s="95"/>
      <c r="F1519" s="95"/>
      <c r="G1519" s="257"/>
    </row>
    <row r="1520" spans="1:7" ht="15">
      <c r="A1520" s="126"/>
      <c r="B1520" s="256"/>
      <c r="C1520" s="95"/>
      <c r="D1520" s="95"/>
      <c r="E1520" s="95"/>
      <c r="F1520" s="95"/>
      <c r="G1520" s="257"/>
    </row>
    <row r="1521" spans="1:7" ht="15">
      <c r="A1521" s="126"/>
      <c r="B1521" s="256"/>
      <c r="C1521" s="95"/>
      <c r="D1521" s="95"/>
      <c r="E1521" s="95"/>
      <c r="F1521" s="95"/>
      <c r="G1521" s="257"/>
    </row>
    <row r="1522" spans="1:7" ht="15">
      <c r="A1522" s="126"/>
      <c r="B1522" s="256"/>
      <c r="C1522" s="95"/>
      <c r="D1522" s="95"/>
      <c r="E1522" s="95"/>
      <c r="F1522" s="95"/>
      <c r="G1522" s="257"/>
    </row>
    <row r="1523" spans="1:7" ht="15">
      <c r="A1523" s="126"/>
      <c r="B1523" s="256"/>
      <c r="C1523" s="95"/>
      <c r="D1523" s="95"/>
      <c r="E1523" s="95"/>
      <c r="F1523" s="95"/>
      <c r="G1523" s="257"/>
    </row>
    <row r="1524" spans="1:7" ht="15">
      <c r="A1524" s="126"/>
      <c r="B1524" s="256"/>
      <c r="C1524" s="95"/>
      <c r="D1524" s="95"/>
      <c r="E1524" s="95"/>
      <c r="F1524" s="95"/>
      <c r="G1524" s="257"/>
    </row>
    <row r="1525" spans="1:7" ht="15">
      <c r="A1525" s="126"/>
      <c r="B1525" s="256"/>
      <c r="C1525" s="95"/>
      <c r="D1525" s="95"/>
      <c r="E1525" s="95"/>
      <c r="F1525" s="95"/>
      <c r="G1525" s="257"/>
    </row>
    <row r="1526" spans="1:7" ht="15">
      <c r="A1526" s="126"/>
      <c r="B1526" s="256"/>
      <c r="C1526" s="95"/>
      <c r="D1526" s="95"/>
      <c r="E1526" s="95"/>
      <c r="F1526" s="95"/>
      <c r="G1526" s="257"/>
    </row>
    <row r="1527" spans="1:7" ht="15">
      <c r="A1527" s="126"/>
      <c r="B1527" s="256"/>
      <c r="C1527" s="95"/>
      <c r="D1527" s="95"/>
      <c r="E1527" s="95"/>
      <c r="F1527" s="95"/>
      <c r="G1527" s="257"/>
    </row>
    <row r="1528" spans="1:7" ht="15">
      <c r="A1528" s="126"/>
      <c r="B1528" s="256"/>
      <c r="C1528" s="95"/>
      <c r="D1528" s="95"/>
      <c r="E1528" s="95"/>
      <c r="F1528" s="95"/>
      <c r="G1528" s="257"/>
    </row>
    <row r="1529" spans="1:7" ht="15">
      <c r="A1529" s="126"/>
      <c r="B1529" s="256"/>
      <c r="C1529" s="95"/>
      <c r="D1529" s="95"/>
      <c r="E1529" s="95"/>
      <c r="F1529" s="95"/>
      <c r="G1529" s="257"/>
    </row>
    <row r="1530" spans="1:7" ht="15">
      <c r="A1530" s="126"/>
      <c r="B1530" s="256"/>
      <c r="C1530" s="95"/>
      <c r="D1530" s="95"/>
      <c r="E1530" s="95"/>
      <c r="F1530" s="95"/>
      <c r="G1530" s="257"/>
    </row>
    <row r="1531" spans="1:7" ht="15">
      <c r="A1531" s="126"/>
      <c r="B1531" s="256"/>
      <c r="C1531" s="95"/>
      <c r="D1531" s="95"/>
      <c r="E1531" s="95"/>
      <c r="F1531" s="95"/>
      <c r="G1531" s="257"/>
    </row>
    <row r="1532" spans="1:7" ht="15">
      <c r="A1532" s="126"/>
      <c r="B1532" s="256"/>
      <c r="C1532" s="95"/>
      <c r="D1532" s="95"/>
      <c r="E1532" s="95"/>
      <c r="F1532" s="95"/>
      <c r="G1532" s="257"/>
    </row>
    <row r="1533" spans="1:7" ht="15">
      <c r="A1533" s="126"/>
      <c r="B1533" s="256"/>
      <c r="C1533" s="95"/>
      <c r="D1533" s="95"/>
      <c r="E1533" s="95"/>
      <c r="F1533" s="95"/>
      <c r="G1533" s="257"/>
    </row>
    <row r="1534" spans="1:7" ht="15">
      <c r="A1534" s="126"/>
      <c r="B1534" s="256"/>
      <c r="C1534" s="95"/>
      <c r="D1534" s="95"/>
      <c r="E1534" s="95"/>
      <c r="F1534" s="95"/>
      <c r="G1534" s="257"/>
    </row>
    <row r="1535" spans="1:7" ht="15">
      <c r="A1535" s="126"/>
      <c r="B1535" s="256"/>
      <c r="C1535" s="95"/>
      <c r="D1535" s="95"/>
      <c r="E1535" s="95"/>
      <c r="F1535" s="95"/>
      <c r="G1535" s="257"/>
    </row>
    <row r="1536" spans="1:7" ht="15">
      <c r="A1536" s="126"/>
      <c r="B1536" s="256"/>
      <c r="C1536" s="95"/>
      <c r="D1536" s="95"/>
      <c r="E1536" s="95"/>
      <c r="F1536" s="95"/>
      <c r="G1536" s="257"/>
    </row>
    <row r="1537" spans="1:7" ht="15">
      <c r="A1537" s="126"/>
      <c r="B1537" s="256"/>
      <c r="C1537" s="95"/>
      <c r="D1537" s="95"/>
      <c r="E1537" s="95"/>
      <c r="F1537" s="95"/>
      <c r="G1537" s="257"/>
    </row>
    <row r="1538" spans="1:7" ht="15">
      <c r="A1538" s="126"/>
      <c r="B1538" s="256"/>
      <c r="C1538" s="95"/>
      <c r="D1538" s="95"/>
      <c r="E1538" s="95"/>
      <c r="F1538" s="95"/>
      <c r="G1538" s="257"/>
    </row>
    <row r="1539" spans="1:7" ht="15">
      <c r="A1539" s="126"/>
      <c r="B1539" s="256"/>
      <c r="C1539" s="95"/>
      <c r="D1539" s="95"/>
      <c r="E1539" s="95"/>
      <c r="F1539" s="95"/>
      <c r="G1539" s="257"/>
    </row>
    <row r="1540" spans="1:7" ht="15">
      <c r="A1540" s="126"/>
      <c r="B1540" s="256"/>
      <c r="C1540" s="95"/>
      <c r="D1540" s="95"/>
      <c r="E1540" s="95"/>
      <c r="F1540" s="95"/>
      <c r="G1540" s="257"/>
    </row>
    <row r="1541" spans="1:7" ht="15">
      <c r="A1541" s="126"/>
      <c r="B1541" s="256"/>
      <c r="C1541" s="95"/>
      <c r="D1541" s="95"/>
      <c r="E1541" s="95"/>
      <c r="F1541" s="95"/>
      <c r="G1541" s="257"/>
    </row>
    <row r="1542" spans="1:7" ht="15">
      <c r="A1542" s="126"/>
      <c r="B1542" s="256"/>
      <c r="C1542" s="95"/>
      <c r="D1542" s="95"/>
      <c r="E1542" s="95"/>
      <c r="F1542" s="95"/>
      <c r="G1542" s="257"/>
    </row>
    <row r="1543" spans="1:7" ht="15">
      <c r="A1543" s="126"/>
      <c r="B1543" s="256"/>
      <c r="C1543" s="95"/>
      <c r="D1543" s="95"/>
      <c r="E1543" s="95"/>
      <c r="F1543" s="95"/>
      <c r="G1543" s="257"/>
    </row>
    <row r="1544" spans="1:7" ht="15">
      <c r="A1544" s="126"/>
      <c r="B1544" s="256"/>
      <c r="C1544" s="95"/>
      <c r="D1544" s="95"/>
      <c r="E1544" s="95"/>
      <c r="F1544" s="95"/>
      <c r="G1544" s="257"/>
    </row>
    <row r="1545" spans="1:7" ht="15">
      <c r="A1545" s="126"/>
      <c r="B1545" s="256"/>
      <c r="C1545" s="95"/>
      <c r="D1545" s="95"/>
      <c r="E1545" s="95"/>
      <c r="F1545" s="95"/>
      <c r="G1545" s="257"/>
    </row>
    <row r="1546" spans="1:7" ht="15">
      <c r="A1546" s="126"/>
      <c r="B1546" s="256"/>
      <c r="C1546" s="95"/>
      <c r="D1546" s="95"/>
      <c r="E1546" s="95"/>
      <c r="F1546" s="95"/>
      <c r="G1546" s="257"/>
    </row>
    <row r="1547" spans="1:7" ht="15">
      <c r="A1547" s="126"/>
      <c r="B1547" s="256"/>
      <c r="C1547" s="95"/>
      <c r="D1547" s="95"/>
      <c r="E1547" s="95"/>
      <c r="F1547" s="95"/>
      <c r="G1547" s="257"/>
    </row>
    <row r="1548" spans="1:7" ht="15">
      <c r="A1548" s="126"/>
      <c r="B1548" s="256"/>
      <c r="C1548" s="95"/>
      <c r="D1548" s="95"/>
      <c r="E1548" s="95"/>
      <c r="F1548" s="95"/>
      <c r="G1548" s="257"/>
    </row>
    <row r="1549" spans="1:7" ht="15">
      <c r="A1549" s="126"/>
      <c r="B1549" s="256"/>
      <c r="C1549" s="95"/>
      <c r="D1549" s="95"/>
      <c r="E1549" s="95"/>
      <c r="F1549" s="95"/>
      <c r="G1549" s="257"/>
    </row>
    <row r="1550" spans="1:7" ht="15">
      <c r="A1550" s="126"/>
      <c r="B1550" s="256"/>
      <c r="C1550" s="95"/>
      <c r="D1550" s="95"/>
      <c r="E1550" s="95"/>
      <c r="F1550" s="95"/>
      <c r="G1550" s="257"/>
    </row>
    <row r="1551" spans="1:7" ht="15">
      <c r="A1551" s="126"/>
      <c r="B1551" s="256"/>
      <c r="C1551" s="95"/>
      <c r="D1551" s="95"/>
      <c r="E1551" s="95"/>
      <c r="F1551" s="95"/>
      <c r="G1551" s="257"/>
    </row>
    <row r="1552" spans="1:7" ht="15">
      <c r="A1552" s="126"/>
      <c r="B1552" s="256"/>
      <c r="C1552" s="95"/>
      <c r="D1552" s="95"/>
      <c r="E1552" s="95"/>
      <c r="F1552" s="95"/>
      <c r="G1552" s="257"/>
    </row>
    <row r="1553" spans="1:7" ht="15">
      <c r="A1553" s="126"/>
      <c r="B1553" s="256"/>
      <c r="C1553" s="95"/>
      <c r="D1553" s="95"/>
      <c r="E1553" s="95"/>
      <c r="F1553" s="95"/>
      <c r="G1553" s="257"/>
    </row>
    <row r="1554" spans="1:7" ht="15">
      <c r="A1554" s="126"/>
      <c r="B1554" s="256"/>
      <c r="C1554" s="95"/>
      <c r="D1554" s="95"/>
      <c r="E1554" s="95"/>
      <c r="F1554" s="95"/>
      <c r="G1554" s="257"/>
    </row>
    <row r="1555" spans="1:7" ht="15">
      <c r="A1555" s="126"/>
      <c r="B1555" s="256"/>
      <c r="C1555" s="95"/>
      <c r="D1555" s="95"/>
      <c r="E1555" s="95"/>
      <c r="F1555" s="95"/>
      <c r="G1555" s="257"/>
    </row>
    <row r="1556" spans="1:7" ht="15">
      <c r="A1556" s="126"/>
      <c r="B1556" s="256"/>
      <c r="C1556" s="95"/>
      <c r="D1556" s="95"/>
      <c r="E1556" s="95"/>
      <c r="F1556" s="95"/>
      <c r="G1556" s="257"/>
    </row>
    <row r="1557" spans="1:7" ht="15">
      <c r="A1557" s="126"/>
      <c r="B1557" s="256"/>
      <c r="C1557" s="95"/>
      <c r="D1557" s="95"/>
      <c r="E1557" s="95"/>
      <c r="F1557" s="95"/>
      <c r="G1557" s="257"/>
    </row>
    <row r="1558" spans="1:7" ht="15">
      <c r="A1558" s="126"/>
      <c r="B1558" s="256"/>
      <c r="C1558" s="95"/>
      <c r="D1558" s="95"/>
      <c r="E1558" s="95"/>
      <c r="F1558" s="95"/>
      <c r="G1558" s="257"/>
    </row>
    <row r="1559" spans="1:7" ht="15">
      <c r="A1559" s="126"/>
      <c r="B1559" s="256"/>
      <c r="C1559" s="95"/>
      <c r="D1559" s="95"/>
      <c r="E1559" s="95"/>
      <c r="F1559" s="95"/>
      <c r="G1559" s="257"/>
    </row>
    <row r="1560" spans="1:7" ht="15">
      <c r="A1560" s="126"/>
      <c r="B1560" s="256"/>
      <c r="C1560" s="95"/>
      <c r="D1560" s="95"/>
      <c r="E1560" s="95"/>
      <c r="F1560" s="95"/>
      <c r="G1560" s="257"/>
    </row>
    <row r="1561" spans="1:7" ht="15">
      <c r="A1561" s="126"/>
      <c r="B1561" s="256"/>
      <c r="C1561" s="95"/>
      <c r="D1561" s="95"/>
      <c r="E1561" s="95"/>
      <c r="F1561" s="95"/>
      <c r="G1561" s="257"/>
    </row>
    <row r="1562" spans="1:7" ht="15">
      <c r="A1562" s="126"/>
      <c r="B1562" s="256"/>
      <c r="C1562" s="95"/>
      <c r="D1562" s="95"/>
      <c r="E1562" s="95"/>
      <c r="F1562" s="95"/>
      <c r="G1562" s="257"/>
    </row>
    <row r="1563" spans="1:7" ht="15">
      <c r="A1563" s="126"/>
      <c r="B1563" s="256"/>
      <c r="C1563" s="95"/>
      <c r="D1563" s="95"/>
      <c r="E1563" s="95"/>
      <c r="F1563" s="95"/>
      <c r="G1563" s="257"/>
    </row>
    <row r="1564" spans="1:7" ht="15">
      <c r="A1564" s="126"/>
      <c r="B1564" s="256"/>
      <c r="C1564" s="95"/>
      <c r="D1564" s="95"/>
      <c r="E1564" s="95"/>
      <c r="F1564" s="95"/>
      <c r="G1564" s="257"/>
    </row>
    <row r="1565" spans="1:7" ht="15">
      <c r="A1565" s="126"/>
      <c r="B1565" s="256"/>
      <c r="C1565" s="95"/>
      <c r="D1565" s="95"/>
      <c r="E1565" s="95"/>
      <c r="F1565" s="95"/>
      <c r="G1565" s="257"/>
    </row>
    <row r="1566" spans="1:7" ht="15">
      <c r="A1566" s="126"/>
      <c r="B1566" s="256"/>
      <c r="C1566" s="95"/>
      <c r="D1566" s="95"/>
      <c r="E1566" s="95"/>
      <c r="F1566" s="95"/>
      <c r="G1566" s="257"/>
    </row>
    <row r="1567" spans="1:7" ht="15">
      <c r="A1567" s="126"/>
      <c r="B1567" s="256"/>
      <c r="C1567" s="95"/>
      <c r="D1567" s="95"/>
      <c r="E1567" s="95"/>
      <c r="F1567" s="95"/>
      <c r="G1567" s="257"/>
    </row>
    <row r="1568" spans="1:7" ht="15">
      <c r="A1568" s="126"/>
      <c r="B1568" s="256"/>
      <c r="C1568" s="95"/>
      <c r="D1568" s="95"/>
      <c r="E1568" s="95"/>
      <c r="F1568" s="95"/>
      <c r="G1568" s="257"/>
    </row>
    <row r="1569" spans="1:7" ht="15">
      <c r="A1569" s="126"/>
      <c r="B1569" s="256"/>
      <c r="C1569" s="95"/>
      <c r="D1569" s="95"/>
      <c r="E1569" s="95"/>
      <c r="F1569" s="95"/>
      <c r="G1569" s="257"/>
    </row>
    <row r="1570" spans="1:7" ht="15">
      <c r="A1570" s="126"/>
      <c r="B1570" s="256"/>
      <c r="C1570" s="95"/>
      <c r="D1570" s="95"/>
      <c r="E1570" s="95"/>
      <c r="F1570" s="95"/>
      <c r="G1570" s="257"/>
    </row>
    <row r="1571" spans="1:7" ht="15">
      <c r="A1571" s="126"/>
      <c r="B1571" s="256"/>
      <c r="C1571" s="95"/>
      <c r="D1571" s="95"/>
      <c r="E1571" s="95"/>
      <c r="F1571" s="95"/>
      <c r="G1571" s="257"/>
    </row>
    <row r="1572" spans="1:7" ht="15">
      <c r="A1572" s="126"/>
      <c r="B1572" s="256"/>
      <c r="C1572" s="95"/>
      <c r="D1572" s="95"/>
      <c r="E1572" s="95"/>
      <c r="F1572" s="95"/>
      <c r="G1572" s="257"/>
    </row>
    <row r="1573" spans="1:7" ht="15">
      <c r="A1573" s="126"/>
      <c r="B1573" s="256"/>
      <c r="C1573" s="95"/>
      <c r="D1573" s="95"/>
      <c r="E1573" s="95"/>
      <c r="F1573" s="95"/>
      <c r="G1573" s="257"/>
    </row>
    <row r="1574" spans="1:7" ht="15">
      <c r="A1574" s="126"/>
      <c r="B1574" s="256"/>
      <c r="C1574" s="95"/>
      <c r="D1574" s="95"/>
      <c r="E1574" s="95"/>
      <c r="F1574" s="95"/>
      <c r="G1574" s="257"/>
    </row>
    <row r="1575" spans="1:7" ht="15">
      <c r="A1575" s="126"/>
      <c r="B1575" s="256"/>
      <c r="C1575" s="95"/>
      <c r="D1575" s="95"/>
      <c r="E1575" s="95"/>
      <c r="F1575" s="95"/>
      <c r="G1575" s="257"/>
    </row>
    <row r="1576" spans="1:7" ht="15">
      <c r="A1576" s="126"/>
      <c r="B1576" s="256"/>
      <c r="C1576" s="95"/>
      <c r="D1576" s="95"/>
      <c r="E1576" s="95"/>
      <c r="F1576" s="95"/>
      <c r="G1576" s="257"/>
    </row>
    <row r="1577" spans="1:7" ht="15">
      <c r="A1577" s="126"/>
      <c r="B1577" s="256"/>
      <c r="C1577" s="95"/>
      <c r="D1577" s="95"/>
      <c r="E1577" s="95"/>
      <c r="F1577" s="95"/>
      <c r="G1577" s="257"/>
    </row>
    <row r="1578" spans="1:7" ht="15">
      <c r="A1578" s="126"/>
      <c r="B1578" s="256"/>
      <c r="C1578" s="95"/>
      <c r="D1578" s="95"/>
      <c r="E1578" s="95"/>
      <c r="F1578" s="95"/>
      <c r="G1578" s="257"/>
    </row>
    <row r="1579" spans="1:7" ht="15">
      <c r="A1579" s="126"/>
      <c r="B1579" s="256"/>
      <c r="C1579" s="95"/>
      <c r="D1579" s="95"/>
      <c r="E1579" s="95"/>
      <c r="F1579" s="95"/>
      <c r="G1579" s="257"/>
    </row>
    <row r="1580" spans="1:7" ht="15">
      <c r="A1580" s="126"/>
      <c r="B1580" s="256"/>
      <c r="C1580" s="95"/>
      <c r="D1580" s="95"/>
      <c r="E1580" s="95"/>
      <c r="F1580" s="95"/>
      <c r="G1580" s="257"/>
    </row>
    <row r="1581" spans="1:7" ht="15">
      <c r="A1581" s="126"/>
      <c r="B1581" s="256"/>
      <c r="C1581" s="95"/>
      <c r="D1581" s="95"/>
      <c r="E1581" s="95"/>
      <c r="F1581" s="95"/>
      <c r="G1581" s="257"/>
    </row>
    <row r="1582" spans="1:7" ht="15">
      <c r="A1582" s="126"/>
      <c r="B1582" s="256"/>
      <c r="C1582" s="95"/>
      <c r="D1582" s="95"/>
      <c r="E1582" s="95"/>
      <c r="F1582" s="95"/>
      <c r="G1582" s="257"/>
    </row>
    <row r="1583" spans="1:7" ht="15">
      <c r="A1583" s="126"/>
      <c r="B1583" s="256"/>
      <c r="C1583" s="95"/>
      <c r="D1583" s="95"/>
      <c r="E1583" s="95"/>
      <c r="F1583" s="95"/>
      <c r="G1583" s="257"/>
    </row>
    <row r="1584" spans="1:7" ht="15">
      <c r="A1584" s="126"/>
      <c r="B1584" s="256"/>
      <c r="C1584" s="95"/>
      <c r="D1584" s="95"/>
      <c r="E1584" s="95"/>
      <c r="F1584" s="95"/>
      <c r="G1584" s="257"/>
    </row>
    <row r="1585" spans="1:7" ht="15">
      <c r="A1585" s="126"/>
      <c r="B1585" s="256"/>
      <c r="C1585" s="95"/>
      <c r="D1585" s="95"/>
      <c r="E1585" s="95"/>
      <c r="F1585" s="95"/>
      <c r="G1585" s="257"/>
    </row>
    <row r="1586" spans="1:7" ht="15">
      <c r="A1586" s="126"/>
      <c r="B1586" s="256"/>
      <c r="C1586" s="95"/>
      <c r="D1586" s="95"/>
      <c r="E1586" s="95"/>
      <c r="F1586" s="95"/>
      <c r="G1586" s="257"/>
    </row>
    <row r="1587" spans="1:7" ht="15">
      <c r="A1587" s="126"/>
      <c r="B1587" s="256"/>
      <c r="C1587" s="95"/>
      <c r="D1587" s="95"/>
      <c r="E1587" s="95"/>
      <c r="F1587" s="95"/>
      <c r="G1587" s="257"/>
    </row>
    <row r="1588" spans="1:7" ht="15">
      <c r="A1588" s="126"/>
      <c r="B1588" s="256"/>
      <c r="C1588" s="95"/>
      <c r="D1588" s="95"/>
      <c r="E1588" s="95"/>
      <c r="F1588" s="95"/>
      <c r="G1588" s="257"/>
    </row>
    <row r="1589" spans="1:7" ht="15">
      <c r="A1589" s="126"/>
      <c r="B1589" s="256"/>
      <c r="C1589" s="95"/>
      <c r="D1589" s="95"/>
      <c r="E1589" s="95"/>
      <c r="F1589" s="95"/>
      <c r="G1589" s="257"/>
    </row>
    <row r="1590" spans="1:7" ht="15">
      <c r="A1590" s="126"/>
      <c r="B1590" s="256"/>
      <c r="C1590" s="95"/>
      <c r="D1590" s="95"/>
      <c r="E1590" s="95"/>
      <c r="F1590" s="95"/>
      <c r="G1590" s="257"/>
    </row>
    <row r="1591" spans="1:7" ht="15">
      <c r="A1591" s="126"/>
      <c r="B1591" s="256"/>
      <c r="C1591" s="95"/>
      <c r="D1591" s="95"/>
      <c r="E1591" s="95"/>
      <c r="F1591" s="95"/>
      <c r="G1591" s="257"/>
    </row>
    <row r="1592" spans="1:7" ht="15">
      <c r="A1592" s="126"/>
      <c r="B1592" s="256"/>
      <c r="C1592" s="95"/>
      <c r="D1592" s="95"/>
      <c r="E1592" s="95"/>
      <c r="F1592" s="95"/>
      <c r="G1592" s="257"/>
    </row>
    <row r="1593" spans="1:7" ht="15">
      <c r="A1593" s="126"/>
      <c r="B1593" s="256"/>
      <c r="C1593" s="95"/>
      <c r="D1593" s="95"/>
      <c r="E1593" s="95"/>
      <c r="F1593" s="95"/>
      <c r="G1593" s="257"/>
    </row>
    <row r="1594" spans="1:7" ht="15">
      <c r="A1594" s="126"/>
      <c r="B1594" s="256"/>
      <c r="C1594" s="95"/>
      <c r="D1594" s="95"/>
      <c r="E1594" s="95"/>
      <c r="F1594" s="95"/>
      <c r="G1594" s="257"/>
    </row>
    <row r="1595" spans="1:7" ht="15">
      <c r="A1595" s="126"/>
      <c r="B1595" s="256"/>
      <c r="C1595" s="95"/>
      <c r="D1595" s="95"/>
      <c r="E1595" s="95"/>
      <c r="F1595" s="95"/>
      <c r="G1595" s="257"/>
    </row>
    <row r="1596" spans="1:7" ht="15">
      <c r="A1596" s="126"/>
      <c r="B1596" s="256"/>
      <c r="C1596" s="95"/>
      <c r="D1596" s="95"/>
      <c r="E1596" s="95"/>
      <c r="F1596" s="95"/>
      <c r="G1596" s="257"/>
    </row>
    <row r="1597" spans="1:7" ht="15">
      <c r="A1597" s="126"/>
      <c r="B1597" s="256"/>
      <c r="C1597" s="95"/>
      <c r="D1597" s="95"/>
      <c r="E1597" s="95"/>
      <c r="F1597" s="95"/>
      <c r="G1597" s="257"/>
    </row>
    <row r="1598" spans="1:7" ht="15">
      <c r="A1598" s="126"/>
      <c r="B1598" s="256"/>
      <c r="C1598" s="95"/>
      <c r="D1598" s="95"/>
      <c r="E1598" s="95"/>
      <c r="F1598" s="95"/>
      <c r="G1598" s="257"/>
    </row>
    <row r="1599" spans="1:7" ht="15">
      <c r="A1599" s="126"/>
      <c r="B1599" s="256"/>
      <c r="C1599" s="95"/>
      <c r="D1599" s="95"/>
      <c r="E1599" s="95"/>
      <c r="F1599" s="95"/>
      <c r="G1599" s="257"/>
    </row>
    <row r="1600" spans="1:7" ht="15">
      <c r="A1600" s="126"/>
      <c r="B1600" s="256"/>
      <c r="C1600" s="95"/>
      <c r="D1600" s="95"/>
      <c r="E1600" s="95"/>
      <c r="F1600" s="95"/>
      <c r="G1600" s="257"/>
    </row>
    <row r="1601" spans="1:7" ht="15">
      <c r="A1601" s="126"/>
      <c r="B1601" s="256"/>
      <c r="C1601" s="95"/>
      <c r="D1601" s="95"/>
      <c r="E1601" s="95"/>
      <c r="F1601" s="95"/>
      <c r="G1601" s="257"/>
    </row>
    <row r="1602" spans="1:7" ht="15">
      <c r="A1602" s="126"/>
      <c r="B1602" s="256"/>
      <c r="C1602" s="95"/>
      <c r="D1602" s="95"/>
      <c r="E1602" s="95"/>
      <c r="F1602" s="95"/>
      <c r="G1602" s="257"/>
    </row>
    <row r="1603" spans="1:7" ht="15">
      <c r="A1603" s="126"/>
      <c r="B1603" s="256"/>
      <c r="C1603" s="95"/>
      <c r="D1603" s="95"/>
      <c r="E1603" s="95"/>
      <c r="F1603" s="95"/>
      <c r="G1603" s="257"/>
    </row>
    <row r="1604" spans="1:7" ht="15">
      <c r="A1604" s="126"/>
      <c r="B1604" s="256"/>
      <c r="C1604" s="95"/>
      <c r="D1604" s="95"/>
      <c r="E1604" s="95"/>
      <c r="F1604" s="95"/>
      <c r="G1604" s="257"/>
    </row>
    <row r="1605" spans="1:7" ht="15">
      <c r="A1605" s="126"/>
      <c r="B1605" s="256"/>
      <c r="C1605" s="95"/>
      <c r="D1605" s="95"/>
      <c r="E1605" s="95"/>
      <c r="F1605" s="95"/>
      <c r="G1605" s="257"/>
    </row>
    <row r="1606" spans="1:7" ht="15">
      <c r="A1606" s="126"/>
      <c r="B1606" s="256"/>
      <c r="C1606" s="95"/>
      <c r="D1606" s="95"/>
      <c r="E1606" s="95"/>
      <c r="F1606" s="95"/>
      <c r="G1606" s="257"/>
    </row>
    <row r="1607" spans="1:7" ht="15">
      <c r="A1607" s="126"/>
      <c r="B1607" s="256"/>
      <c r="C1607" s="95"/>
      <c r="D1607" s="95"/>
      <c r="E1607" s="95"/>
      <c r="F1607" s="95"/>
      <c r="G1607" s="257"/>
    </row>
    <row r="1608" spans="1:7" ht="15">
      <c r="A1608" s="126"/>
      <c r="B1608" s="256"/>
      <c r="C1608" s="95"/>
      <c r="D1608" s="95"/>
      <c r="E1608" s="95"/>
      <c r="F1608" s="95"/>
      <c r="G1608" s="257"/>
    </row>
    <row r="1609" spans="1:7" ht="15">
      <c r="A1609" s="126"/>
      <c r="B1609" s="256"/>
      <c r="C1609" s="95"/>
      <c r="D1609" s="95"/>
      <c r="E1609" s="95"/>
      <c r="F1609" s="95"/>
      <c r="G1609" s="257"/>
    </row>
    <row r="1610" spans="1:7" ht="15">
      <c r="A1610" s="126"/>
      <c r="B1610" s="256"/>
      <c r="C1610" s="95"/>
      <c r="D1610" s="95"/>
      <c r="E1610" s="95"/>
      <c r="F1610" s="95"/>
      <c r="G1610" s="257"/>
    </row>
    <row r="1611" spans="1:7" ht="15">
      <c r="A1611" s="126"/>
      <c r="B1611" s="256"/>
      <c r="C1611" s="95"/>
      <c r="D1611" s="95"/>
      <c r="E1611" s="95"/>
      <c r="F1611" s="95"/>
      <c r="G1611" s="257"/>
    </row>
    <row r="1612" spans="1:7" ht="15">
      <c r="A1612" s="126"/>
      <c r="B1612" s="256"/>
      <c r="C1612" s="95"/>
      <c r="D1612" s="95"/>
      <c r="E1612" s="95"/>
      <c r="F1612" s="95"/>
      <c r="G1612" s="257"/>
    </row>
    <row r="1613" spans="1:7" ht="15">
      <c r="A1613" s="126"/>
      <c r="B1613" s="256"/>
      <c r="C1613" s="95"/>
      <c r="D1613" s="95"/>
      <c r="E1613" s="95"/>
      <c r="F1613" s="95"/>
      <c r="G1613" s="257"/>
    </row>
    <row r="1614" spans="1:7" ht="15">
      <c r="A1614" s="126"/>
      <c r="B1614" s="256"/>
      <c r="C1614" s="95"/>
      <c r="D1614" s="95"/>
      <c r="E1614" s="95"/>
      <c r="F1614" s="95"/>
      <c r="G1614" s="257"/>
    </row>
    <row r="1615" spans="1:7" ht="15">
      <c r="A1615" s="126"/>
      <c r="B1615" s="256"/>
      <c r="C1615" s="95"/>
      <c r="D1615" s="95"/>
      <c r="E1615" s="95"/>
      <c r="F1615" s="95"/>
      <c r="G1615" s="257"/>
    </row>
    <row r="1616" spans="1:7" ht="15">
      <c r="A1616" s="126"/>
      <c r="B1616" s="256"/>
      <c r="C1616" s="95"/>
      <c r="D1616" s="95"/>
      <c r="E1616" s="95"/>
      <c r="F1616" s="95"/>
      <c r="G1616" s="257"/>
    </row>
    <row r="1617" spans="1:7" ht="15">
      <c r="A1617" s="126"/>
      <c r="B1617" s="256"/>
      <c r="C1617" s="95"/>
      <c r="D1617" s="95"/>
      <c r="E1617" s="95"/>
      <c r="F1617" s="95"/>
      <c r="G1617" s="257"/>
    </row>
    <row r="1618" spans="1:7" ht="15">
      <c r="A1618" s="126"/>
      <c r="B1618" s="256"/>
      <c r="C1618" s="95"/>
      <c r="D1618" s="95"/>
      <c r="E1618" s="95"/>
      <c r="F1618" s="95"/>
      <c r="G1618" s="257"/>
    </row>
    <row r="1619" spans="1:7" ht="15">
      <c r="A1619" s="126"/>
      <c r="B1619" s="256"/>
      <c r="C1619" s="95"/>
      <c r="D1619" s="95"/>
      <c r="E1619" s="95"/>
      <c r="F1619" s="95"/>
      <c r="G1619" s="257"/>
    </row>
    <row r="1620" spans="1:7" ht="15">
      <c r="A1620" s="126"/>
      <c r="B1620" s="256"/>
      <c r="C1620" s="95"/>
      <c r="D1620" s="95"/>
      <c r="E1620" s="95"/>
      <c r="F1620" s="95"/>
      <c r="G1620" s="257"/>
    </row>
    <row r="1621" spans="1:7" ht="15">
      <c r="A1621" s="126"/>
      <c r="B1621" s="256"/>
      <c r="C1621" s="95"/>
      <c r="D1621" s="95"/>
      <c r="E1621" s="95"/>
      <c r="F1621" s="95"/>
      <c r="G1621" s="257"/>
    </row>
    <row r="1622" spans="1:7" ht="15">
      <c r="A1622" s="126"/>
      <c r="B1622" s="256"/>
      <c r="C1622" s="95"/>
      <c r="D1622" s="95"/>
      <c r="E1622" s="95"/>
      <c r="F1622" s="95"/>
      <c r="G1622" s="257"/>
    </row>
    <row r="1623" spans="1:7" ht="15">
      <c r="A1623" s="126"/>
      <c r="B1623" s="256"/>
      <c r="C1623" s="95"/>
      <c r="D1623" s="95"/>
      <c r="E1623" s="95"/>
      <c r="F1623" s="95"/>
      <c r="G1623" s="257"/>
    </row>
    <row r="1624" spans="1:7" ht="15">
      <c r="A1624" s="126"/>
      <c r="B1624" s="256"/>
      <c r="C1624" s="95"/>
      <c r="D1624" s="95"/>
      <c r="E1624" s="95"/>
      <c r="F1624" s="95"/>
      <c r="G1624" s="257"/>
    </row>
    <row r="1625" spans="1:7" ht="15">
      <c r="A1625" s="126"/>
      <c r="B1625" s="256"/>
      <c r="C1625" s="95"/>
      <c r="D1625" s="95"/>
      <c r="E1625" s="95"/>
      <c r="F1625" s="95"/>
      <c r="G1625" s="257"/>
    </row>
    <row r="1626" spans="1:7" ht="15">
      <c r="A1626" s="126"/>
      <c r="B1626" s="256"/>
      <c r="C1626" s="95"/>
      <c r="D1626" s="95"/>
      <c r="E1626" s="95"/>
      <c r="F1626" s="95"/>
      <c r="G1626" s="257"/>
    </row>
    <row r="1627" spans="1:7" ht="15">
      <c r="A1627" s="126"/>
      <c r="B1627" s="256"/>
      <c r="C1627" s="95"/>
      <c r="D1627" s="95"/>
      <c r="E1627" s="95"/>
      <c r="F1627" s="95"/>
      <c r="G1627" s="257"/>
    </row>
    <row r="1628" spans="1:7" ht="15">
      <c r="A1628" s="126"/>
      <c r="B1628" s="256"/>
      <c r="C1628" s="95"/>
      <c r="D1628" s="95"/>
      <c r="E1628" s="95"/>
      <c r="F1628" s="95"/>
      <c r="G1628" s="257"/>
    </row>
    <row r="1629" spans="1:7" ht="15">
      <c r="A1629" s="126"/>
      <c r="B1629" s="256"/>
      <c r="C1629" s="95"/>
      <c r="D1629" s="95"/>
      <c r="E1629" s="95"/>
      <c r="F1629" s="95"/>
      <c r="G1629" s="257"/>
    </row>
    <row r="1630" spans="1:7" ht="15">
      <c r="A1630" s="126"/>
      <c r="B1630" s="256"/>
      <c r="C1630" s="95"/>
      <c r="D1630" s="95"/>
      <c r="E1630" s="95"/>
      <c r="F1630" s="95"/>
      <c r="G1630" s="257"/>
    </row>
    <row r="1631" spans="1:7" ht="15">
      <c r="A1631" s="126"/>
      <c r="B1631" s="256"/>
      <c r="C1631" s="95"/>
      <c r="D1631" s="95"/>
      <c r="E1631" s="95"/>
      <c r="F1631" s="95"/>
      <c r="G1631" s="257"/>
    </row>
    <row r="1632" spans="1:7" ht="15">
      <c r="A1632" s="126"/>
      <c r="B1632" s="256"/>
      <c r="C1632" s="95"/>
      <c r="D1632" s="95"/>
      <c r="E1632" s="95"/>
      <c r="F1632" s="95"/>
      <c r="G1632" s="257"/>
    </row>
    <row r="1633" spans="1:7" ht="15">
      <c r="A1633" s="126"/>
      <c r="B1633" s="256"/>
      <c r="C1633" s="95"/>
      <c r="D1633" s="95"/>
      <c r="E1633" s="95"/>
      <c r="F1633" s="95"/>
      <c r="G1633" s="257"/>
    </row>
    <row r="1634" spans="1:7" ht="15">
      <c r="A1634" s="126"/>
      <c r="B1634" s="256"/>
      <c r="C1634" s="95"/>
      <c r="D1634" s="95"/>
      <c r="E1634" s="95"/>
      <c r="F1634" s="95"/>
      <c r="G1634" s="257"/>
    </row>
    <row r="1635" spans="1:7" ht="15">
      <c r="A1635" s="126"/>
      <c r="B1635" s="256"/>
      <c r="C1635" s="95"/>
      <c r="D1635" s="95"/>
      <c r="E1635" s="95"/>
      <c r="F1635" s="95"/>
      <c r="G1635" s="257"/>
    </row>
    <row r="1636" spans="1:7" ht="15">
      <c r="A1636" s="126"/>
      <c r="B1636" s="256"/>
      <c r="C1636" s="95"/>
      <c r="D1636" s="95"/>
      <c r="E1636" s="95"/>
      <c r="F1636" s="95"/>
      <c r="G1636" s="257"/>
    </row>
    <row r="1637" spans="1:7" ht="15">
      <c r="A1637" s="126"/>
      <c r="B1637" s="256"/>
      <c r="C1637" s="95"/>
      <c r="D1637" s="95"/>
      <c r="E1637" s="95"/>
      <c r="F1637" s="95"/>
      <c r="G1637" s="257"/>
    </row>
    <row r="1638" spans="1:7" ht="15">
      <c r="A1638" s="126"/>
      <c r="B1638" s="256"/>
      <c r="C1638" s="95"/>
      <c r="D1638" s="95"/>
      <c r="E1638" s="95"/>
      <c r="F1638" s="95"/>
      <c r="G1638" s="257"/>
    </row>
    <row r="1639" spans="1:7" ht="15">
      <c r="A1639" s="126"/>
      <c r="B1639" s="256"/>
      <c r="C1639" s="95"/>
      <c r="D1639" s="95"/>
      <c r="E1639" s="95"/>
      <c r="F1639" s="95"/>
      <c r="G1639" s="257"/>
    </row>
    <row r="1640" spans="1:7" ht="15">
      <c r="A1640" s="126"/>
      <c r="B1640" s="256"/>
      <c r="C1640" s="95"/>
      <c r="D1640" s="95"/>
      <c r="E1640" s="95"/>
      <c r="F1640" s="95"/>
      <c r="G1640" s="257"/>
    </row>
    <row r="1641" spans="1:7" ht="15">
      <c r="A1641" s="126"/>
      <c r="B1641" s="256"/>
      <c r="C1641" s="95"/>
      <c r="D1641" s="95"/>
      <c r="E1641" s="95"/>
      <c r="F1641" s="95"/>
      <c r="G1641" s="257"/>
    </row>
    <row r="1642" spans="1:7" ht="15">
      <c r="A1642" s="126"/>
      <c r="B1642" s="256"/>
      <c r="C1642" s="95"/>
      <c r="D1642" s="95"/>
      <c r="E1642" s="95"/>
      <c r="F1642" s="95"/>
      <c r="G1642" s="257"/>
    </row>
    <row r="1643" spans="1:7" ht="15">
      <c r="A1643" s="126"/>
      <c r="B1643" s="256"/>
      <c r="C1643" s="95"/>
      <c r="D1643" s="95"/>
      <c r="E1643" s="95"/>
      <c r="F1643" s="95"/>
      <c r="G1643" s="257"/>
    </row>
    <row r="1644" spans="1:7" ht="15">
      <c r="A1644" s="126"/>
      <c r="B1644" s="256"/>
      <c r="C1644" s="95"/>
      <c r="D1644" s="95"/>
      <c r="E1644" s="95"/>
      <c r="F1644" s="95"/>
      <c r="G1644" s="257"/>
    </row>
    <row r="1645" spans="1:7" ht="15">
      <c r="A1645" s="126"/>
      <c r="B1645" s="256"/>
      <c r="C1645" s="95"/>
      <c r="D1645" s="95"/>
      <c r="E1645" s="95"/>
      <c r="F1645" s="95"/>
      <c r="G1645" s="257"/>
    </row>
    <row r="1646" spans="1:7" ht="15">
      <c r="A1646" s="126"/>
      <c r="B1646" s="256"/>
      <c r="C1646" s="95"/>
      <c r="D1646" s="95"/>
      <c r="E1646" s="95"/>
      <c r="F1646" s="95"/>
      <c r="G1646" s="257"/>
    </row>
    <row r="1647" spans="1:7" ht="15">
      <c r="A1647" s="126"/>
      <c r="B1647" s="256"/>
      <c r="C1647" s="95"/>
      <c r="D1647" s="95"/>
      <c r="E1647" s="95"/>
      <c r="F1647" s="95"/>
      <c r="G1647" s="257"/>
    </row>
    <row r="1648" spans="1:7" ht="15">
      <c r="A1648" s="126"/>
      <c r="B1648" s="256"/>
      <c r="C1648" s="95"/>
      <c r="D1648" s="95"/>
      <c r="E1648" s="95"/>
      <c r="F1648" s="95"/>
      <c r="G1648" s="257"/>
    </row>
    <row r="1649" spans="1:7" ht="15">
      <c r="A1649" s="126"/>
      <c r="B1649" s="256"/>
      <c r="C1649" s="95"/>
      <c r="D1649" s="95"/>
      <c r="E1649" s="95"/>
      <c r="F1649" s="95"/>
      <c r="G1649" s="257"/>
    </row>
    <row r="1650" spans="1:7" ht="15">
      <c r="A1650" s="126"/>
      <c r="B1650" s="256"/>
      <c r="C1650" s="95"/>
      <c r="D1650" s="95"/>
      <c r="E1650" s="95"/>
      <c r="F1650" s="95"/>
      <c r="G1650" s="257"/>
    </row>
    <row r="1651" spans="1:7" ht="15">
      <c r="A1651" s="126"/>
      <c r="B1651" s="256"/>
      <c r="C1651" s="95"/>
      <c r="D1651" s="95"/>
      <c r="E1651" s="95"/>
      <c r="F1651" s="95"/>
      <c r="G1651" s="257"/>
    </row>
    <row r="1652" spans="1:7" ht="15">
      <c r="A1652" s="126"/>
      <c r="B1652" s="256"/>
      <c r="C1652" s="95"/>
      <c r="D1652" s="95"/>
      <c r="E1652" s="95"/>
      <c r="F1652" s="95"/>
      <c r="G1652" s="257"/>
    </row>
    <row r="1653" spans="1:7" ht="15">
      <c r="A1653" s="126"/>
      <c r="B1653" s="256"/>
      <c r="C1653" s="95"/>
      <c r="D1653" s="95"/>
      <c r="E1653" s="95"/>
      <c r="F1653" s="95"/>
      <c r="G1653" s="257"/>
    </row>
    <row r="1654" spans="1:7" ht="15">
      <c r="A1654" s="126"/>
      <c r="B1654" s="256"/>
      <c r="C1654" s="95"/>
      <c r="D1654" s="95"/>
      <c r="E1654" s="95"/>
      <c r="F1654" s="95"/>
      <c r="G1654" s="257"/>
    </row>
    <row r="1655" spans="1:7" ht="15">
      <c r="A1655" s="126"/>
      <c r="B1655" s="256"/>
      <c r="C1655" s="95"/>
      <c r="D1655" s="95"/>
      <c r="E1655" s="95"/>
      <c r="F1655" s="95"/>
      <c r="G1655" s="257"/>
    </row>
    <row r="1656" spans="1:7" ht="15">
      <c r="A1656" s="126"/>
      <c r="B1656" s="256"/>
      <c r="C1656" s="95"/>
      <c r="D1656" s="95"/>
      <c r="E1656" s="95"/>
      <c r="F1656" s="95"/>
      <c r="G1656" s="257"/>
    </row>
    <row r="1657" spans="1:7" ht="15">
      <c r="A1657" s="126"/>
      <c r="B1657" s="256"/>
      <c r="C1657" s="95"/>
      <c r="D1657" s="95"/>
      <c r="E1657" s="95"/>
      <c r="F1657" s="95"/>
      <c r="G1657" s="257"/>
    </row>
    <row r="1658" spans="1:7" ht="15">
      <c r="A1658" s="126"/>
      <c r="B1658" s="256"/>
      <c r="C1658" s="95"/>
      <c r="D1658" s="95"/>
      <c r="E1658" s="95"/>
      <c r="F1658" s="95"/>
      <c r="G1658" s="257"/>
    </row>
    <row r="1659" spans="1:7" ht="15">
      <c r="A1659" s="126"/>
      <c r="B1659" s="256"/>
      <c r="C1659" s="95"/>
      <c r="D1659" s="95"/>
      <c r="E1659" s="95"/>
      <c r="F1659" s="95"/>
      <c r="G1659" s="257"/>
    </row>
    <row r="1660" spans="1:7" ht="15">
      <c r="A1660" s="126"/>
      <c r="B1660" s="256"/>
      <c r="C1660" s="95"/>
      <c r="D1660" s="95"/>
      <c r="E1660" s="95"/>
      <c r="F1660" s="95"/>
      <c r="G1660" s="257"/>
    </row>
    <row r="1661" spans="1:7" ht="15">
      <c r="A1661" s="126"/>
      <c r="B1661" s="256"/>
      <c r="C1661" s="95"/>
      <c r="D1661" s="95"/>
      <c r="E1661" s="95"/>
      <c r="F1661" s="95"/>
      <c r="G1661" s="257"/>
    </row>
    <row r="1662" spans="1:7" ht="15">
      <c r="A1662" s="126"/>
      <c r="B1662" s="256"/>
      <c r="C1662" s="95"/>
      <c r="D1662" s="95"/>
      <c r="E1662" s="95"/>
      <c r="F1662" s="95"/>
      <c r="G1662" s="257"/>
    </row>
    <row r="1663" spans="1:7" ht="15">
      <c r="A1663" s="126"/>
      <c r="B1663" s="256"/>
      <c r="C1663" s="95"/>
      <c r="D1663" s="95"/>
      <c r="E1663" s="95"/>
      <c r="F1663" s="95"/>
      <c r="G1663" s="257"/>
    </row>
    <row r="1664" spans="1:7" ht="15">
      <c r="A1664" s="126"/>
      <c r="B1664" s="256"/>
      <c r="C1664" s="95"/>
      <c r="D1664" s="95"/>
      <c r="E1664" s="95"/>
      <c r="F1664" s="95"/>
      <c r="G1664" s="257"/>
    </row>
    <row r="1665" spans="1:7" ht="15">
      <c r="A1665" s="126"/>
      <c r="B1665" s="256"/>
      <c r="C1665" s="95"/>
      <c r="D1665" s="95"/>
      <c r="E1665" s="95"/>
      <c r="F1665" s="95"/>
      <c r="G1665" s="257"/>
    </row>
    <row r="1666" spans="1:7" ht="15">
      <c r="A1666" s="126"/>
      <c r="B1666" s="256"/>
      <c r="C1666" s="95"/>
      <c r="D1666" s="95"/>
      <c r="E1666" s="95"/>
      <c r="F1666" s="95"/>
      <c r="G1666" s="257"/>
    </row>
    <row r="1667" spans="1:7" ht="15">
      <c r="A1667" s="126"/>
      <c r="B1667" s="256"/>
      <c r="C1667" s="95"/>
      <c r="D1667" s="95"/>
      <c r="E1667" s="95"/>
      <c r="F1667" s="95"/>
      <c r="G1667" s="257"/>
    </row>
    <row r="1668" spans="1:7" ht="15">
      <c r="A1668" s="126"/>
      <c r="B1668" s="256"/>
      <c r="C1668" s="95"/>
      <c r="D1668" s="95"/>
      <c r="E1668" s="95"/>
      <c r="F1668" s="95"/>
      <c r="G1668" s="257"/>
    </row>
    <row r="1669" spans="1:7" ht="15">
      <c r="A1669" s="126"/>
      <c r="B1669" s="256"/>
      <c r="C1669" s="95"/>
      <c r="D1669" s="95"/>
      <c r="E1669" s="95"/>
      <c r="F1669" s="95"/>
      <c r="G1669" s="257"/>
    </row>
    <row r="1670" spans="1:7" ht="15">
      <c r="A1670" s="126"/>
      <c r="B1670" s="256"/>
      <c r="C1670" s="95"/>
      <c r="D1670" s="95"/>
      <c r="E1670" s="95"/>
      <c r="F1670" s="95"/>
      <c r="G1670" s="257"/>
    </row>
    <row r="1671" spans="1:7" ht="15">
      <c r="A1671" s="126"/>
      <c r="B1671" s="256"/>
      <c r="C1671" s="95"/>
      <c r="D1671" s="95"/>
      <c r="E1671" s="95"/>
      <c r="F1671" s="95"/>
      <c r="G1671" s="257"/>
    </row>
    <row r="1672" spans="1:7" ht="15">
      <c r="A1672" s="126"/>
      <c r="B1672" s="256"/>
      <c r="C1672" s="95"/>
      <c r="D1672" s="95"/>
      <c r="E1672" s="95"/>
      <c r="F1672" s="95"/>
      <c r="G1672" s="257"/>
    </row>
    <row r="1673" spans="1:7" ht="15">
      <c r="A1673" s="126"/>
      <c r="B1673" s="256"/>
      <c r="C1673" s="95"/>
      <c r="D1673" s="95"/>
      <c r="E1673" s="95"/>
      <c r="F1673" s="95"/>
      <c r="G1673" s="257"/>
    </row>
    <row r="1674" spans="1:7" ht="15">
      <c r="A1674" s="126"/>
      <c r="B1674" s="256"/>
      <c r="C1674" s="95"/>
      <c r="D1674" s="95"/>
      <c r="E1674" s="95"/>
      <c r="F1674" s="95"/>
      <c r="G1674" s="257"/>
    </row>
    <row r="1675" spans="1:7" ht="15">
      <c r="A1675" s="126"/>
      <c r="B1675" s="256"/>
      <c r="C1675" s="95"/>
      <c r="D1675" s="95"/>
      <c r="E1675" s="95"/>
      <c r="F1675" s="95"/>
      <c r="G1675" s="257"/>
    </row>
    <row r="1676" spans="1:7" ht="15">
      <c r="A1676" s="126"/>
      <c r="B1676" s="256"/>
      <c r="C1676" s="95"/>
      <c r="D1676" s="95"/>
      <c r="E1676" s="95"/>
      <c r="F1676" s="95"/>
      <c r="G1676" s="257"/>
    </row>
    <row r="1677" spans="1:7" ht="15">
      <c r="A1677" s="126"/>
      <c r="B1677" s="256"/>
      <c r="C1677" s="95"/>
      <c r="D1677" s="95"/>
      <c r="E1677" s="95"/>
      <c r="F1677" s="95"/>
      <c r="G1677" s="257"/>
    </row>
    <row r="1678" spans="1:7" ht="15">
      <c r="A1678" s="126"/>
      <c r="B1678" s="256"/>
      <c r="C1678" s="95"/>
      <c r="D1678" s="95"/>
      <c r="E1678" s="95"/>
      <c r="F1678" s="95"/>
      <c r="G1678" s="257"/>
    </row>
    <row r="1679" spans="1:7" ht="15">
      <c r="A1679" s="126"/>
      <c r="B1679" s="256"/>
      <c r="C1679" s="95"/>
      <c r="D1679" s="95"/>
      <c r="E1679" s="95"/>
      <c r="F1679" s="95"/>
      <c r="G1679" s="257"/>
    </row>
    <row r="1680" spans="1:7" ht="15">
      <c r="A1680" s="126"/>
      <c r="B1680" s="256"/>
      <c r="C1680" s="95"/>
      <c r="D1680" s="95"/>
      <c r="E1680" s="95"/>
      <c r="F1680" s="95"/>
      <c r="G1680" s="257"/>
    </row>
    <row r="1681" spans="1:7" ht="15">
      <c r="A1681" s="126"/>
      <c r="B1681" s="256"/>
      <c r="C1681" s="95"/>
      <c r="D1681" s="95"/>
      <c r="E1681" s="95"/>
      <c r="F1681" s="95"/>
      <c r="G1681" s="257"/>
    </row>
    <row r="1682" spans="1:7" ht="15">
      <c r="A1682" s="126"/>
      <c r="B1682" s="256"/>
      <c r="C1682" s="95"/>
      <c r="D1682" s="95"/>
      <c r="E1682" s="95"/>
      <c r="F1682" s="95"/>
      <c r="G1682" s="257"/>
    </row>
    <row r="1683" spans="1:7" ht="15">
      <c r="A1683" s="126"/>
      <c r="B1683" s="256"/>
      <c r="C1683" s="95"/>
      <c r="D1683" s="95"/>
      <c r="E1683" s="95"/>
      <c r="F1683" s="95"/>
      <c r="G1683" s="257"/>
    </row>
    <row r="1684" spans="1:7" ht="15">
      <c r="A1684" s="126"/>
      <c r="B1684" s="256"/>
      <c r="C1684" s="95"/>
      <c r="D1684" s="95"/>
      <c r="E1684" s="95"/>
      <c r="F1684" s="95"/>
      <c r="G1684" s="257"/>
    </row>
    <row r="1685" spans="1:7" ht="15">
      <c r="A1685" s="126"/>
      <c r="B1685" s="256"/>
      <c r="C1685" s="95"/>
      <c r="D1685" s="95"/>
      <c r="E1685" s="95"/>
      <c r="F1685" s="95"/>
      <c r="G1685" s="257"/>
    </row>
    <row r="1686" spans="1:7" ht="15">
      <c r="A1686" s="126"/>
      <c r="B1686" s="256"/>
      <c r="C1686" s="95"/>
      <c r="D1686" s="95"/>
      <c r="E1686" s="95"/>
      <c r="F1686" s="95"/>
      <c r="G1686" s="257"/>
    </row>
    <row r="1687" spans="1:7" ht="15">
      <c r="A1687" s="126"/>
      <c r="B1687" s="256"/>
      <c r="C1687" s="95"/>
      <c r="D1687" s="95"/>
      <c r="E1687" s="95"/>
      <c r="F1687" s="95"/>
      <c r="G1687" s="257"/>
    </row>
    <row r="1688" spans="1:7" ht="15">
      <c r="A1688" s="126"/>
      <c r="B1688" s="256"/>
      <c r="C1688" s="95"/>
      <c r="D1688" s="95"/>
      <c r="E1688" s="95"/>
      <c r="F1688" s="95"/>
      <c r="G1688" s="257"/>
    </row>
    <row r="1689" spans="1:7" ht="15">
      <c r="A1689" s="126"/>
      <c r="B1689" s="256"/>
      <c r="C1689" s="95"/>
      <c r="D1689" s="95"/>
      <c r="E1689" s="95"/>
      <c r="F1689" s="95"/>
      <c r="G1689" s="257"/>
    </row>
    <row r="1690" spans="1:7" ht="15">
      <c r="A1690" s="126"/>
      <c r="B1690" s="256"/>
      <c r="C1690" s="95"/>
      <c r="D1690" s="95"/>
      <c r="E1690" s="95"/>
      <c r="F1690" s="95"/>
      <c r="G1690" s="257"/>
    </row>
    <row r="1691" spans="1:7" ht="15">
      <c r="A1691" s="126"/>
      <c r="B1691" s="256"/>
      <c r="C1691" s="95"/>
      <c r="D1691" s="95"/>
      <c r="E1691" s="95"/>
      <c r="F1691" s="95"/>
      <c r="G1691" s="257"/>
    </row>
    <row r="1692" spans="1:7" ht="15">
      <c r="A1692" s="126"/>
      <c r="B1692" s="256"/>
      <c r="C1692" s="95"/>
      <c r="D1692" s="95"/>
      <c r="E1692" s="95"/>
      <c r="F1692" s="95"/>
      <c r="G1692" s="257"/>
    </row>
    <row r="1693" spans="1:7" ht="15">
      <c r="A1693" s="126"/>
      <c r="B1693" s="256"/>
      <c r="C1693" s="95"/>
      <c r="D1693" s="95"/>
      <c r="E1693" s="95"/>
      <c r="F1693" s="95"/>
      <c r="G1693" s="257"/>
    </row>
    <row r="1694" spans="1:7" ht="15">
      <c r="A1694" s="126"/>
      <c r="B1694" s="256"/>
      <c r="C1694" s="95"/>
      <c r="D1694" s="95"/>
      <c r="E1694" s="95"/>
      <c r="F1694" s="95"/>
      <c r="G1694" s="257"/>
    </row>
    <row r="1695" spans="1:7" ht="15">
      <c r="A1695" s="126"/>
      <c r="B1695" s="256"/>
      <c r="C1695" s="95"/>
      <c r="D1695" s="95"/>
      <c r="E1695" s="95"/>
      <c r="F1695" s="95"/>
      <c r="G1695" s="257"/>
    </row>
    <row r="1696" spans="1:7" ht="15">
      <c r="A1696" s="126"/>
      <c r="B1696" s="256"/>
      <c r="C1696" s="95"/>
      <c r="D1696" s="95"/>
      <c r="E1696" s="95"/>
      <c r="F1696" s="95"/>
      <c r="G1696" s="257"/>
    </row>
    <row r="1697" spans="1:7" ht="15">
      <c r="A1697" s="126"/>
      <c r="B1697" s="256"/>
      <c r="C1697" s="95"/>
      <c r="D1697" s="95"/>
      <c r="E1697" s="95"/>
      <c r="F1697" s="95"/>
      <c r="G1697" s="257"/>
    </row>
    <row r="1698" spans="1:7" ht="15">
      <c r="A1698" s="126"/>
      <c r="B1698" s="256"/>
      <c r="C1698" s="95"/>
      <c r="D1698" s="95"/>
      <c r="E1698" s="95"/>
      <c r="F1698" s="95"/>
      <c r="G1698" s="257"/>
    </row>
    <row r="1699" spans="1:7" ht="15">
      <c r="A1699" s="126"/>
      <c r="B1699" s="256"/>
      <c r="C1699" s="95"/>
      <c r="D1699" s="95"/>
      <c r="E1699" s="95"/>
      <c r="F1699" s="95"/>
      <c r="G1699" s="257"/>
    </row>
    <row r="1700" spans="1:7" ht="15">
      <c r="A1700" s="126"/>
      <c r="B1700" s="256"/>
      <c r="C1700" s="95"/>
      <c r="D1700" s="95"/>
      <c r="E1700" s="95"/>
      <c r="F1700" s="95"/>
      <c r="G1700" s="257"/>
    </row>
    <row r="1701" spans="1:7" ht="15">
      <c r="A1701" s="126"/>
      <c r="B1701" s="256"/>
      <c r="C1701" s="95"/>
      <c r="D1701" s="95"/>
      <c r="E1701" s="95"/>
      <c r="F1701" s="95"/>
      <c r="G1701" s="257"/>
    </row>
    <row r="1702" spans="1:7" ht="15">
      <c r="A1702" s="126"/>
      <c r="B1702" s="256"/>
      <c r="C1702" s="95"/>
      <c r="D1702" s="95"/>
      <c r="E1702" s="95"/>
      <c r="F1702" s="95"/>
      <c r="G1702" s="257"/>
    </row>
    <row r="1703" spans="1:7" ht="15">
      <c r="A1703" s="126"/>
      <c r="B1703" s="256"/>
      <c r="C1703" s="95"/>
      <c r="D1703" s="95"/>
      <c r="E1703" s="95"/>
      <c r="F1703" s="95"/>
      <c r="G1703" s="257"/>
    </row>
    <row r="1704" spans="1:7" ht="15">
      <c r="A1704" s="126"/>
      <c r="B1704" s="256"/>
      <c r="C1704" s="95"/>
      <c r="D1704" s="95"/>
      <c r="E1704" s="95"/>
      <c r="F1704" s="95"/>
      <c r="G1704" s="257"/>
    </row>
    <row r="1705" spans="1:7" ht="15">
      <c r="A1705" s="126"/>
      <c r="B1705" s="256"/>
      <c r="C1705" s="95"/>
      <c r="D1705" s="95"/>
      <c r="E1705" s="95"/>
      <c r="F1705" s="95"/>
      <c r="G1705" s="257"/>
    </row>
    <row r="1706" spans="1:7" ht="15">
      <c r="A1706" s="126"/>
      <c r="B1706" s="256"/>
      <c r="C1706" s="95"/>
      <c r="D1706" s="95"/>
      <c r="E1706" s="95"/>
      <c r="F1706" s="95"/>
      <c r="G1706" s="257"/>
    </row>
    <row r="1707" spans="1:7" ht="15">
      <c r="A1707" s="126"/>
      <c r="B1707" s="256"/>
      <c r="C1707" s="95"/>
      <c r="D1707" s="95"/>
      <c r="E1707" s="95"/>
      <c r="F1707" s="95"/>
      <c r="G1707" s="257"/>
    </row>
    <row r="1708" spans="1:7" ht="15">
      <c r="A1708" s="126"/>
      <c r="B1708" s="256"/>
      <c r="C1708" s="95"/>
      <c r="D1708" s="95"/>
      <c r="E1708" s="95"/>
      <c r="F1708" s="95"/>
      <c r="G1708" s="257"/>
    </row>
    <row r="1709" spans="1:7" ht="15">
      <c r="A1709" s="126"/>
      <c r="B1709" s="256"/>
      <c r="C1709" s="95"/>
      <c r="D1709" s="95"/>
      <c r="E1709" s="95"/>
      <c r="F1709" s="95"/>
      <c r="G1709" s="257"/>
    </row>
    <row r="1710" spans="1:7" ht="15">
      <c r="A1710" s="126"/>
      <c r="B1710" s="256"/>
      <c r="C1710" s="95"/>
      <c r="D1710" s="95"/>
      <c r="E1710" s="95"/>
      <c r="F1710" s="95"/>
      <c r="G1710" s="257"/>
    </row>
    <row r="1711" spans="1:7" ht="15">
      <c r="A1711" s="126"/>
      <c r="B1711" s="256"/>
      <c r="C1711" s="95"/>
      <c r="D1711" s="95"/>
      <c r="E1711" s="95"/>
      <c r="F1711" s="95"/>
      <c r="G1711" s="257"/>
    </row>
    <row r="1712" spans="1:7" ht="15">
      <c r="A1712" s="126"/>
      <c r="B1712" s="256"/>
      <c r="C1712" s="95"/>
      <c r="D1712" s="95"/>
      <c r="E1712" s="95"/>
      <c r="F1712" s="95"/>
      <c r="G1712" s="257"/>
    </row>
    <row r="1713" spans="1:7" ht="15">
      <c r="A1713" s="126"/>
      <c r="B1713" s="256"/>
      <c r="C1713" s="95"/>
      <c r="D1713" s="95"/>
      <c r="E1713" s="95"/>
      <c r="F1713" s="95"/>
      <c r="G1713" s="257"/>
    </row>
    <row r="1714" spans="1:7" ht="15">
      <c r="A1714" s="126"/>
      <c r="B1714" s="256"/>
      <c r="C1714" s="95"/>
      <c r="D1714" s="95"/>
      <c r="E1714" s="95"/>
      <c r="F1714" s="95"/>
      <c r="G1714" s="257"/>
    </row>
    <row r="1715" spans="1:7" ht="15">
      <c r="A1715" s="126"/>
      <c r="B1715" s="256"/>
      <c r="C1715" s="95"/>
      <c r="D1715" s="95"/>
      <c r="E1715" s="95"/>
      <c r="F1715" s="95"/>
      <c r="G1715" s="257"/>
    </row>
    <row r="1716" spans="1:7" ht="15">
      <c r="A1716" s="126"/>
      <c r="B1716" s="256"/>
      <c r="C1716" s="95"/>
      <c r="D1716" s="95"/>
      <c r="E1716" s="95"/>
      <c r="F1716" s="95"/>
      <c r="G1716" s="257"/>
    </row>
    <row r="1717" spans="1:7" ht="15">
      <c r="A1717" s="126"/>
      <c r="B1717" s="256"/>
      <c r="C1717" s="95"/>
      <c r="D1717" s="95"/>
      <c r="E1717" s="95"/>
      <c r="F1717" s="95"/>
      <c r="G1717" s="257"/>
    </row>
    <row r="1718" spans="1:7" ht="15">
      <c r="A1718" s="126"/>
      <c r="B1718" s="256"/>
      <c r="C1718" s="95"/>
      <c r="D1718" s="95"/>
      <c r="E1718" s="95"/>
      <c r="F1718" s="95"/>
      <c r="G1718" s="257"/>
    </row>
    <row r="1719" spans="1:7" ht="15">
      <c r="A1719" s="126"/>
      <c r="B1719" s="256"/>
      <c r="C1719" s="95"/>
      <c r="D1719" s="95"/>
      <c r="E1719" s="95"/>
      <c r="F1719" s="95"/>
      <c r="G1719" s="257"/>
    </row>
    <row r="1720" spans="1:7" ht="15">
      <c r="A1720" s="126"/>
      <c r="B1720" s="256"/>
      <c r="C1720" s="95"/>
      <c r="D1720" s="95"/>
      <c r="E1720" s="95"/>
      <c r="F1720" s="95"/>
      <c r="G1720" s="257"/>
    </row>
    <row r="1721" spans="1:7" ht="15">
      <c r="A1721" s="126"/>
      <c r="B1721" s="256"/>
      <c r="C1721" s="95"/>
      <c r="D1721" s="95"/>
      <c r="E1721" s="95"/>
      <c r="F1721" s="95"/>
      <c r="G1721" s="257"/>
    </row>
    <row r="1722" spans="1:7" ht="15">
      <c r="A1722" s="126"/>
      <c r="B1722" s="256"/>
      <c r="C1722" s="95"/>
      <c r="D1722" s="95"/>
      <c r="E1722" s="95"/>
      <c r="F1722" s="95"/>
      <c r="G1722" s="257"/>
    </row>
    <row r="1723" spans="1:7" ht="15">
      <c r="A1723" s="126"/>
      <c r="B1723" s="256"/>
      <c r="C1723" s="95"/>
      <c r="D1723" s="95"/>
      <c r="E1723" s="95"/>
      <c r="F1723" s="95"/>
      <c r="G1723" s="257"/>
    </row>
    <row r="1724" spans="1:7" ht="15">
      <c r="A1724" s="126"/>
      <c r="B1724" s="256"/>
      <c r="C1724" s="95"/>
      <c r="D1724" s="95"/>
      <c r="E1724" s="95"/>
      <c r="F1724" s="95"/>
      <c r="G1724" s="257"/>
    </row>
    <row r="1725" spans="1:7" ht="15">
      <c r="A1725" s="126"/>
      <c r="B1725" s="256"/>
      <c r="C1725" s="95"/>
      <c r="D1725" s="95"/>
      <c r="E1725" s="95"/>
      <c r="F1725" s="95"/>
      <c r="G1725" s="257"/>
    </row>
    <row r="1726" spans="1:7" ht="15">
      <c r="A1726" s="126"/>
      <c r="B1726" s="256"/>
      <c r="C1726" s="95"/>
      <c r="D1726" s="95"/>
      <c r="E1726" s="95"/>
      <c r="F1726" s="95"/>
      <c r="G1726" s="257"/>
    </row>
    <row r="1727" spans="1:7" ht="15">
      <c r="A1727" s="126"/>
      <c r="B1727" s="256"/>
      <c r="C1727" s="95"/>
      <c r="D1727" s="95"/>
      <c r="E1727" s="95"/>
      <c r="F1727" s="95"/>
      <c r="G1727" s="257"/>
    </row>
    <row r="1728" spans="1:7" ht="15">
      <c r="A1728" s="126"/>
      <c r="B1728" s="256"/>
      <c r="C1728" s="95"/>
      <c r="D1728" s="95"/>
      <c r="E1728" s="95"/>
      <c r="F1728" s="95"/>
      <c r="G1728" s="257"/>
    </row>
    <row r="1729" spans="1:7" ht="15">
      <c r="A1729" s="126"/>
      <c r="B1729" s="256"/>
      <c r="C1729" s="95"/>
      <c r="D1729" s="95"/>
      <c r="E1729" s="95"/>
      <c r="F1729" s="95"/>
      <c r="G1729" s="257"/>
    </row>
    <row r="1730" spans="1:7" ht="15">
      <c r="A1730" s="126"/>
      <c r="B1730" s="256"/>
      <c r="C1730" s="95"/>
      <c r="D1730" s="95"/>
      <c r="E1730" s="95"/>
      <c r="F1730" s="95"/>
      <c r="G1730" s="257"/>
    </row>
    <row r="1731" spans="1:7" ht="15">
      <c r="A1731" s="126"/>
      <c r="B1731" s="256"/>
      <c r="C1731" s="95"/>
      <c r="D1731" s="95"/>
      <c r="E1731" s="95"/>
      <c r="F1731" s="95"/>
      <c r="G1731" s="257"/>
    </row>
    <row r="1732" spans="1:7" ht="15">
      <c r="A1732" s="126"/>
      <c r="B1732" s="256"/>
      <c r="C1732" s="95"/>
      <c r="D1732" s="95"/>
      <c r="E1732" s="95"/>
      <c r="F1732" s="95"/>
      <c r="G1732" s="257"/>
    </row>
    <row r="1733" spans="1:7" ht="15">
      <c r="A1733" s="126"/>
      <c r="B1733" s="256"/>
      <c r="C1733" s="95"/>
      <c r="D1733" s="95"/>
      <c r="E1733" s="95"/>
      <c r="F1733" s="95"/>
      <c r="G1733" s="257"/>
    </row>
    <row r="1734" spans="1:7" ht="15">
      <c r="A1734" s="126"/>
      <c r="B1734" s="256"/>
      <c r="C1734" s="95"/>
      <c r="D1734" s="95"/>
      <c r="E1734" s="95"/>
      <c r="F1734" s="95"/>
      <c r="G1734" s="257"/>
    </row>
    <row r="1735" spans="1:7" ht="15">
      <c r="A1735" s="126"/>
      <c r="B1735" s="256"/>
      <c r="C1735" s="95"/>
      <c r="D1735" s="95"/>
      <c r="E1735" s="95"/>
      <c r="F1735" s="95"/>
      <c r="G1735" s="257"/>
    </row>
    <row r="1736" spans="1:7" ht="15">
      <c r="A1736" s="126"/>
      <c r="B1736" s="256"/>
      <c r="C1736" s="95"/>
      <c r="D1736" s="95"/>
      <c r="E1736" s="95"/>
      <c r="F1736" s="95"/>
      <c r="G1736" s="257"/>
    </row>
    <row r="1737" spans="1:7" ht="15">
      <c r="A1737" s="126"/>
      <c r="B1737" s="256"/>
      <c r="C1737" s="95"/>
      <c r="D1737" s="95"/>
      <c r="E1737" s="95"/>
      <c r="F1737" s="95"/>
      <c r="G1737" s="257"/>
    </row>
    <row r="1738" spans="1:7" ht="15">
      <c r="A1738" s="126"/>
      <c r="B1738" s="256"/>
      <c r="C1738" s="95"/>
      <c r="D1738" s="95"/>
      <c r="E1738" s="95"/>
      <c r="F1738" s="95"/>
      <c r="G1738" s="257"/>
    </row>
    <row r="1739" spans="1:7" ht="15">
      <c r="A1739" s="126"/>
      <c r="B1739" s="256"/>
      <c r="C1739" s="95"/>
      <c r="D1739" s="95"/>
      <c r="E1739" s="95"/>
      <c r="F1739" s="95"/>
      <c r="G1739" s="257"/>
    </row>
    <row r="1740" spans="1:7" ht="15">
      <c r="A1740" s="126"/>
      <c r="B1740" s="256"/>
      <c r="C1740" s="95"/>
      <c r="D1740" s="95"/>
      <c r="E1740" s="95"/>
      <c r="F1740" s="95"/>
      <c r="G1740" s="257"/>
    </row>
    <row r="1741" spans="1:7" ht="15">
      <c r="A1741" s="126"/>
      <c r="B1741" s="256"/>
      <c r="C1741" s="95"/>
      <c r="D1741" s="95"/>
      <c r="E1741" s="95"/>
      <c r="F1741" s="95"/>
      <c r="G1741" s="257"/>
    </row>
    <row r="1742" spans="1:7" ht="15">
      <c r="A1742" s="126"/>
      <c r="B1742" s="256"/>
      <c r="C1742" s="95"/>
      <c r="D1742" s="95"/>
      <c r="E1742" s="95"/>
      <c r="F1742" s="95"/>
      <c r="G1742" s="257"/>
    </row>
    <row r="1743" spans="1:7" ht="15">
      <c r="A1743" s="126"/>
      <c r="B1743" s="256"/>
      <c r="C1743" s="95"/>
      <c r="D1743" s="95"/>
      <c r="E1743" s="95"/>
      <c r="F1743" s="95"/>
      <c r="G1743" s="257"/>
    </row>
    <row r="1744" spans="1:7" ht="15">
      <c r="A1744" s="126"/>
      <c r="B1744" s="256"/>
      <c r="C1744" s="95"/>
      <c r="D1744" s="95"/>
      <c r="E1744" s="95"/>
      <c r="F1744" s="95"/>
      <c r="G1744" s="257"/>
    </row>
    <row r="1745" spans="1:7" ht="15">
      <c r="A1745" s="126"/>
      <c r="B1745" s="256"/>
      <c r="C1745" s="95"/>
      <c r="D1745" s="95"/>
      <c r="E1745" s="95"/>
      <c r="F1745" s="95"/>
      <c r="G1745" s="257"/>
    </row>
    <row r="1746" spans="1:7" ht="15">
      <c r="A1746" s="126"/>
      <c r="B1746" s="256"/>
      <c r="C1746" s="95"/>
      <c r="D1746" s="95"/>
      <c r="E1746" s="95"/>
      <c r="F1746" s="95"/>
      <c r="G1746" s="257"/>
    </row>
    <row r="1747" spans="1:7" ht="15">
      <c r="A1747" s="126"/>
      <c r="B1747" s="256"/>
      <c r="C1747" s="95"/>
      <c r="D1747" s="95"/>
      <c r="E1747" s="95"/>
      <c r="F1747" s="95"/>
      <c r="G1747" s="257"/>
    </row>
    <row r="1748" spans="1:7" ht="15">
      <c r="A1748" s="126"/>
      <c r="B1748" s="256"/>
      <c r="C1748" s="95"/>
      <c r="D1748" s="95"/>
      <c r="E1748" s="95"/>
      <c r="F1748" s="95"/>
      <c r="G1748" s="257"/>
    </row>
    <row r="1749" spans="1:7" ht="15">
      <c r="A1749" s="126"/>
      <c r="B1749" s="256"/>
      <c r="C1749" s="95"/>
      <c r="D1749" s="95"/>
      <c r="E1749" s="95"/>
      <c r="F1749" s="95"/>
      <c r="G1749" s="257"/>
    </row>
    <row r="1750" spans="1:7" ht="15">
      <c r="A1750" s="126"/>
      <c r="B1750" s="256"/>
      <c r="C1750" s="95"/>
      <c r="D1750" s="95"/>
      <c r="E1750" s="95"/>
      <c r="F1750" s="95"/>
      <c r="G1750" s="257"/>
    </row>
    <row r="1751" spans="1:7" ht="15">
      <c r="A1751" s="126"/>
      <c r="B1751" s="256"/>
      <c r="C1751" s="95"/>
      <c r="D1751" s="95"/>
      <c r="E1751" s="95"/>
      <c r="F1751" s="95"/>
      <c r="G1751" s="257"/>
    </row>
    <row r="1752" spans="1:7" ht="15">
      <c r="A1752" s="126"/>
      <c r="B1752" s="256"/>
      <c r="C1752" s="95"/>
      <c r="D1752" s="95"/>
      <c r="E1752" s="95"/>
      <c r="F1752" s="95"/>
      <c r="G1752" s="257"/>
    </row>
    <row r="1753" spans="1:7" ht="15">
      <c r="A1753" s="126"/>
      <c r="B1753" s="256"/>
      <c r="C1753" s="95"/>
      <c r="D1753" s="95"/>
      <c r="E1753" s="95"/>
      <c r="F1753" s="95"/>
      <c r="G1753" s="257"/>
    </row>
    <row r="1754" spans="1:7" ht="15">
      <c r="A1754" s="126"/>
      <c r="B1754" s="256"/>
      <c r="C1754" s="95"/>
      <c r="D1754" s="95"/>
      <c r="E1754" s="95"/>
      <c r="F1754" s="95"/>
      <c r="G1754" s="257"/>
    </row>
    <row r="1755" spans="1:7" ht="15">
      <c r="A1755" s="126"/>
      <c r="B1755" s="256"/>
      <c r="C1755" s="95"/>
      <c r="D1755" s="95"/>
      <c r="E1755" s="95"/>
      <c r="F1755" s="95"/>
      <c r="G1755" s="257"/>
    </row>
    <row r="1756" spans="1:7" ht="15">
      <c r="A1756" s="126"/>
      <c r="B1756" s="256"/>
      <c r="C1756" s="95"/>
      <c r="D1756" s="95"/>
      <c r="E1756" s="95"/>
      <c r="F1756" s="95"/>
      <c r="G1756" s="257"/>
    </row>
    <row r="1757" spans="1:7" ht="15">
      <c r="A1757" s="126"/>
      <c r="B1757" s="256"/>
      <c r="C1757" s="95"/>
      <c r="D1757" s="95"/>
      <c r="E1757" s="95"/>
      <c r="F1757" s="95"/>
      <c r="G1757" s="257"/>
    </row>
    <row r="1758" spans="1:7" ht="15">
      <c r="A1758" s="126"/>
      <c r="B1758" s="256"/>
      <c r="C1758" s="95"/>
      <c r="D1758" s="95"/>
      <c r="E1758" s="95"/>
      <c r="F1758" s="95"/>
      <c r="G1758" s="257"/>
    </row>
    <row r="1759" spans="1:7" ht="15">
      <c r="A1759" s="126"/>
      <c r="B1759" s="256"/>
      <c r="C1759" s="95"/>
      <c r="D1759" s="95"/>
      <c r="E1759" s="95"/>
      <c r="F1759" s="95"/>
      <c r="G1759" s="257"/>
    </row>
    <row r="1760" spans="1:7" ht="15">
      <c r="A1760" s="126"/>
      <c r="B1760" s="256"/>
      <c r="C1760" s="95"/>
      <c r="D1760" s="95"/>
      <c r="E1760" s="95"/>
      <c r="F1760" s="95"/>
      <c r="G1760" s="257"/>
    </row>
    <row r="1761" spans="1:7" ht="15">
      <c r="A1761" s="126"/>
      <c r="B1761" s="256"/>
      <c r="C1761" s="95"/>
      <c r="D1761" s="95"/>
      <c r="E1761" s="95"/>
      <c r="F1761" s="95"/>
      <c r="G1761" s="257"/>
    </row>
    <row r="1762" spans="1:7" ht="15">
      <c r="A1762" s="126"/>
      <c r="B1762" s="256"/>
      <c r="C1762" s="95"/>
      <c r="D1762" s="95"/>
      <c r="E1762" s="95"/>
      <c r="F1762" s="95"/>
      <c r="G1762" s="257"/>
    </row>
    <row r="1763" spans="1:7" ht="15">
      <c r="A1763" s="126"/>
      <c r="B1763" s="256"/>
      <c r="C1763" s="95"/>
      <c r="D1763" s="95"/>
      <c r="E1763" s="95"/>
      <c r="F1763" s="95"/>
      <c r="G1763" s="257"/>
    </row>
    <row r="1764" spans="1:7" ht="15">
      <c r="A1764" s="126"/>
      <c r="B1764" s="256"/>
      <c r="C1764" s="95"/>
      <c r="D1764" s="95"/>
      <c r="E1764" s="95"/>
      <c r="F1764" s="95"/>
      <c r="G1764" s="257"/>
    </row>
    <row r="1765" spans="1:7" ht="15">
      <c r="A1765" s="126"/>
      <c r="B1765" s="256"/>
      <c r="C1765" s="95"/>
      <c r="D1765" s="95"/>
      <c r="E1765" s="95"/>
      <c r="F1765" s="95"/>
      <c r="G1765" s="257"/>
    </row>
    <row r="1766" spans="1:7" ht="15">
      <c r="A1766" s="126"/>
      <c r="B1766" s="256"/>
      <c r="C1766" s="95"/>
      <c r="D1766" s="95"/>
      <c r="E1766" s="95"/>
      <c r="F1766" s="95"/>
      <c r="G1766" s="257"/>
    </row>
    <row r="1767" spans="1:7" ht="15">
      <c r="A1767" s="126"/>
      <c r="B1767" s="256"/>
      <c r="C1767" s="95"/>
      <c r="D1767" s="95"/>
      <c r="E1767" s="95"/>
      <c r="F1767" s="95"/>
      <c r="G1767" s="257"/>
    </row>
    <row r="1768" spans="1:7" ht="15">
      <c r="A1768" s="126"/>
      <c r="B1768" s="256"/>
      <c r="C1768" s="95"/>
      <c r="D1768" s="95"/>
      <c r="E1768" s="95"/>
      <c r="F1768" s="95"/>
      <c r="G1768" s="257"/>
    </row>
    <row r="1769" spans="1:7" ht="15">
      <c r="A1769" s="126"/>
      <c r="B1769" s="256"/>
      <c r="C1769" s="95"/>
      <c r="D1769" s="95"/>
      <c r="E1769" s="95"/>
      <c r="F1769" s="95"/>
      <c r="G1769" s="257"/>
    </row>
    <row r="1770" spans="1:7" ht="15">
      <c r="A1770" s="126"/>
      <c r="B1770" s="256"/>
      <c r="C1770" s="95"/>
      <c r="D1770" s="95"/>
      <c r="E1770" s="95"/>
      <c r="F1770" s="95"/>
      <c r="G1770" s="257"/>
    </row>
    <row r="1771" spans="1:7" ht="15">
      <c r="A1771" s="126"/>
      <c r="B1771" s="256"/>
      <c r="C1771" s="95"/>
      <c r="D1771" s="95"/>
      <c r="E1771" s="95"/>
      <c r="F1771" s="95"/>
      <c r="G1771" s="257"/>
    </row>
    <row r="1772" spans="1:7" ht="15">
      <c r="A1772" s="126"/>
      <c r="B1772" s="256"/>
      <c r="C1772" s="95"/>
      <c r="D1772" s="95"/>
      <c r="E1772" s="95"/>
      <c r="F1772" s="95"/>
      <c r="G1772" s="257"/>
    </row>
    <row r="1773" spans="1:7" ht="15">
      <c r="A1773" s="126"/>
      <c r="B1773" s="256"/>
      <c r="C1773" s="95"/>
      <c r="D1773" s="95"/>
      <c r="E1773" s="95"/>
      <c r="F1773" s="95"/>
      <c r="G1773" s="257"/>
    </row>
    <row r="1774" spans="1:7" ht="15">
      <c r="A1774" s="126"/>
      <c r="B1774" s="256"/>
      <c r="C1774" s="95"/>
      <c r="D1774" s="95"/>
      <c r="E1774" s="95"/>
      <c r="F1774" s="95"/>
      <c r="G1774" s="257"/>
    </row>
    <row r="1775" spans="1:7" ht="15">
      <c r="A1775" s="126"/>
      <c r="B1775" s="256"/>
      <c r="C1775" s="95"/>
      <c r="D1775" s="95"/>
      <c r="E1775" s="95"/>
      <c r="F1775" s="95"/>
      <c r="G1775" s="257"/>
    </row>
    <row r="1776" spans="1:7" ht="15">
      <c r="A1776" s="126"/>
      <c r="B1776" s="256"/>
      <c r="C1776" s="95"/>
      <c r="D1776" s="95"/>
      <c r="E1776" s="95"/>
      <c r="F1776" s="95"/>
      <c r="G1776" s="257"/>
    </row>
    <row r="1777" spans="1:7" ht="15">
      <c r="A1777" s="126"/>
      <c r="B1777" s="256"/>
      <c r="C1777" s="95"/>
      <c r="D1777" s="95"/>
      <c r="E1777" s="95"/>
      <c r="F1777" s="95"/>
      <c r="G1777" s="257"/>
    </row>
    <row r="1778" spans="1:7" ht="15">
      <c r="A1778" s="126"/>
      <c r="B1778" s="256"/>
      <c r="C1778" s="95"/>
      <c r="D1778" s="95"/>
      <c r="E1778" s="95"/>
      <c r="F1778" s="95"/>
      <c r="G1778" s="257"/>
    </row>
    <row r="1779" spans="1:7" ht="15">
      <c r="A1779" s="126"/>
      <c r="B1779" s="256"/>
      <c r="C1779" s="95"/>
      <c r="D1779" s="95"/>
      <c r="E1779" s="95"/>
      <c r="F1779" s="95"/>
      <c r="G1779" s="257"/>
    </row>
    <row r="1780" spans="1:7" ht="15">
      <c r="A1780" s="126"/>
      <c r="B1780" s="256"/>
      <c r="C1780" s="95"/>
      <c r="D1780" s="95"/>
      <c r="E1780" s="95"/>
      <c r="F1780" s="95"/>
      <c r="G1780" s="257"/>
    </row>
    <row r="1781" spans="1:7" ht="15">
      <c r="A1781" s="126"/>
      <c r="B1781" s="256"/>
      <c r="C1781" s="95"/>
      <c r="D1781" s="95"/>
      <c r="E1781" s="95"/>
      <c r="F1781" s="95"/>
      <c r="G1781" s="257"/>
    </row>
    <row r="1782" spans="1:7" ht="15">
      <c r="A1782" s="126"/>
      <c r="B1782" s="256"/>
      <c r="C1782" s="95"/>
      <c r="D1782" s="95"/>
      <c r="E1782" s="95"/>
      <c r="F1782" s="95"/>
      <c r="G1782" s="257"/>
    </row>
    <row r="1783" spans="1:7" ht="15">
      <c r="A1783" s="126"/>
      <c r="B1783" s="256"/>
      <c r="C1783" s="95"/>
      <c r="D1783" s="95"/>
      <c r="E1783" s="95"/>
      <c r="F1783" s="95"/>
      <c r="G1783" s="257"/>
    </row>
    <row r="1784" spans="1:7" ht="15">
      <c r="A1784" s="126"/>
      <c r="B1784" s="256"/>
      <c r="C1784" s="95"/>
      <c r="D1784" s="95"/>
      <c r="E1784" s="95"/>
      <c r="F1784" s="95"/>
      <c r="G1784" s="257"/>
    </row>
    <row r="1785" spans="1:7" ht="15">
      <c r="A1785" s="126"/>
      <c r="B1785" s="256"/>
      <c r="C1785" s="95"/>
      <c r="D1785" s="95"/>
      <c r="E1785" s="95"/>
      <c r="F1785" s="95"/>
      <c r="G1785" s="257"/>
    </row>
    <row r="1786" spans="1:7" ht="15">
      <c r="A1786" s="126"/>
      <c r="B1786" s="256"/>
      <c r="C1786" s="95"/>
      <c r="D1786" s="95"/>
      <c r="E1786" s="95"/>
      <c r="F1786" s="95"/>
      <c r="G1786" s="257"/>
    </row>
    <row r="1787" spans="1:7" ht="15">
      <c r="A1787" s="126"/>
      <c r="B1787" s="256"/>
      <c r="C1787" s="95"/>
      <c r="D1787" s="95"/>
      <c r="E1787" s="95"/>
      <c r="F1787" s="95"/>
      <c r="G1787" s="257"/>
    </row>
    <row r="1788" spans="1:7" ht="15">
      <c r="A1788" s="126"/>
      <c r="B1788" s="256"/>
      <c r="C1788" s="95"/>
      <c r="D1788" s="95"/>
      <c r="E1788" s="95"/>
      <c r="F1788" s="95"/>
      <c r="G1788" s="257"/>
    </row>
    <row r="1789" spans="1:7" ht="15">
      <c r="A1789" s="126"/>
      <c r="B1789" s="256"/>
      <c r="C1789" s="95"/>
      <c r="D1789" s="95"/>
      <c r="E1789" s="95"/>
      <c r="F1789" s="95"/>
      <c r="G1789" s="257"/>
    </row>
    <row r="1790" spans="1:7" ht="15">
      <c r="A1790" s="126"/>
      <c r="B1790" s="256"/>
      <c r="C1790" s="95"/>
      <c r="D1790" s="95"/>
      <c r="E1790" s="95"/>
      <c r="F1790" s="95"/>
      <c r="G1790" s="257"/>
    </row>
    <row r="1791" spans="1:7" ht="15">
      <c r="A1791" s="126"/>
      <c r="B1791" s="256"/>
      <c r="C1791" s="95"/>
      <c r="D1791" s="95"/>
      <c r="E1791" s="95"/>
      <c r="F1791" s="95"/>
      <c r="G1791" s="257"/>
    </row>
    <row r="1792" spans="1:7" ht="15">
      <c r="A1792" s="126"/>
      <c r="B1792" s="256"/>
      <c r="C1792" s="95"/>
      <c r="D1792" s="95"/>
      <c r="E1792" s="95"/>
      <c r="F1792" s="95"/>
      <c r="G1792" s="257"/>
    </row>
    <row r="1793" spans="1:7" ht="15">
      <c r="A1793" s="126"/>
      <c r="B1793" s="256"/>
      <c r="C1793" s="95"/>
      <c r="D1793" s="95"/>
      <c r="E1793" s="95"/>
      <c r="F1793" s="95"/>
      <c r="G1793" s="257"/>
    </row>
    <row r="1794" spans="1:7" ht="15">
      <c r="A1794" s="126"/>
      <c r="B1794" s="256"/>
      <c r="C1794" s="95"/>
      <c r="D1794" s="95"/>
      <c r="E1794" s="95"/>
      <c r="F1794" s="95"/>
      <c r="G1794" s="257"/>
    </row>
    <row r="1795" spans="1:7" ht="15">
      <c r="A1795" s="126"/>
      <c r="B1795" s="256"/>
      <c r="C1795" s="95"/>
      <c r="D1795" s="95"/>
      <c r="E1795" s="95"/>
      <c r="F1795" s="95"/>
      <c r="G1795" s="257"/>
    </row>
    <row r="1796" spans="1:7" ht="15">
      <c r="A1796" s="126"/>
      <c r="B1796" s="256"/>
      <c r="C1796" s="95"/>
      <c r="D1796" s="95"/>
      <c r="E1796" s="95"/>
      <c r="F1796" s="95"/>
      <c r="G1796" s="257"/>
    </row>
    <row r="1797" spans="1:7" ht="15">
      <c r="A1797" s="126"/>
      <c r="B1797" s="256"/>
      <c r="C1797" s="95"/>
      <c r="D1797" s="95"/>
      <c r="E1797" s="95"/>
      <c r="F1797" s="95"/>
      <c r="G1797" s="257"/>
    </row>
    <row r="1798" spans="1:7" ht="15">
      <c r="A1798" s="126"/>
      <c r="B1798" s="256"/>
      <c r="C1798" s="95"/>
      <c r="D1798" s="95"/>
      <c r="E1798" s="95"/>
      <c r="F1798" s="95"/>
      <c r="G1798" s="257"/>
    </row>
    <row r="1799" spans="1:7" ht="15">
      <c r="A1799" s="126"/>
      <c r="B1799" s="256"/>
      <c r="C1799" s="95"/>
      <c r="D1799" s="95"/>
      <c r="E1799" s="95"/>
      <c r="F1799" s="95"/>
      <c r="G1799" s="257"/>
    </row>
    <row r="1800" spans="1:7" ht="15">
      <c r="A1800" s="126"/>
      <c r="B1800" s="256"/>
      <c r="C1800" s="95"/>
      <c r="D1800" s="95"/>
      <c r="E1800" s="95"/>
      <c r="F1800" s="95"/>
      <c r="G1800" s="257"/>
    </row>
    <row r="1801" spans="1:7" ht="15">
      <c r="A1801" s="126"/>
      <c r="B1801" s="256"/>
      <c r="C1801" s="95"/>
      <c r="D1801" s="95"/>
      <c r="E1801" s="95"/>
      <c r="F1801" s="95"/>
      <c r="G1801" s="257"/>
    </row>
    <row r="1802" spans="1:7" ht="15">
      <c r="A1802" s="126"/>
      <c r="B1802" s="256"/>
      <c r="C1802" s="95"/>
      <c r="D1802" s="95"/>
      <c r="E1802" s="95"/>
      <c r="F1802" s="95"/>
      <c r="G1802" s="257"/>
    </row>
    <row r="1803" spans="1:7" ht="15">
      <c r="A1803" s="126"/>
      <c r="B1803" s="256"/>
      <c r="C1803" s="95"/>
      <c r="D1803" s="95"/>
      <c r="E1803" s="95"/>
      <c r="F1803" s="95"/>
      <c r="G1803" s="257"/>
    </row>
    <row r="1804" spans="1:7" ht="15">
      <c r="A1804" s="126"/>
      <c r="B1804" s="256"/>
      <c r="C1804" s="95"/>
      <c r="D1804" s="95"/>
      <c r="E1804" s="95"/>
      <c r="F1804" s="95"/>
      <c r="G1804" s="257"/>
    </row>
    <row r="1805" spans="1:7" ht="15">
      <c r="A1805" s="126"/>
      <c r="B1805" s="256"/>
      <c r="C1805" s="95"/>
      <c r="D1805" s="95"/>
      <c r="E1805" s="95"/>
      <c r="F1805" s="95"/>
      <c r="G1805" s="257"/>
    </row>
    <row r="1806" spans="1:7" ht="15">
      <c r="A1806" s="126"/>
      <c r="B1806" s="256"/>
      <c r="C1806" s="95"/>
      <c r="D1806" s="95"/>
      <c r="E1806" s="95"/>
      <c r="F1806" s="95"/>
      <c r="G1806" s="257"/>
    </row>
    <row r="1807" spans="1:7" ht="15">
      <c r="A1807" s="126"/>
      <c r="B1807" s="256"/>
      <c r="C1807" s="95"/>
      <c r="D1807" s="95"/>
      <c r="E1807" s="95"/>
      <c r="F1807" s="95"/>
      <c r="G1807" s="257"/>
    </row>
    <row r="1808" spans="1:7" ht="15">
      <c r="A1808" s="126"/>
      <c r="B1808" s="256"/>
      <c r="C1808" s="95"/>
      <c r="D1808" s="95"/>
      <c r="E1808" s="95"/>
      <c r="F1808" s="95"/>
      <c r="G1808" s="257"/>
    </row>
    <row r="1809" spans="1:7" ht="15">
      <c r="A1809" s="126"/>
      <c r="B1809" s="256"/>
      <c r="C1809" s="95"/>
      <c r="D1809" s="95"/>
      <c r="E1809" s="95"/>
      <c r="F1809" s="95"/>
      <c r="G1809" s="257"/>
    </row>
    <row r="1810" spans="1:7" ht="15">
      <c r="A1810" s="126"/>
      <c r="B1810" s="256"/>
      <c r="C1810" s="95"/>
      <c r="D1810" s="95"/>
      <c r="E1810" s="95"/>
      <c r="F1810" s="95"/>
      <c r="G1810" s="257"/>
    </row>
    <row r="1811" spans="1:7" ht="15">
      <c r="A1811" s="126"/>
      <c r="B1811" s="256"/>
      <c r="C1811" s="95"/>
      <c r="D1811" s="95"/>
      <c r="E1811" s="95"/>
      <c r="F1811" s="95"/>
      <c r="G1811" s="257"/>
    </row>
    <row r="1812" spans="1:7" ht="15">
      <c r="A1812" s="126"/>
      <c r="B1812" s="256"/>
      <c r="C1812" s="95"/>
      <c r="D1812" s="95"/>
      <c r="E1812" s="95"/>
      <c r="F1812" s="95"/>
      <c r="G1812" s="257"/>
    </row>
    <row r="1813" spans="1:7" ht="15">
      <c r="A1813" s="126"/>
      <c r="B1813" s="256"/>
      <c r="C1813" s="95"/>
      <c r="D1813" s="95"/>
      <c r="E1813" s="95"/>
      <c r="F1813" s="95"/>
      <c r="G1813" s="257"/>
    </row>
    <row r="1814" spans="1:7" ht="15">
      <c r="A1814" s="126"/>
      <c r="B1814" s="256"/>
      <c r="C1814" s="95"/>
      <c r="D1814" s="95"/>
      <c r="E1814" s="95"/>
      <c r="F1814" s="95"/>
      <c r="G1814" s="257"/>
    </row>
    <row r="1815" spans="1:7" ht="15">
      <c r="A1815" s="126"/>
      <c r="B1815" s="256"/>
      <c r="C1815" s="95"/>
      <c r="D1815" s="95"/>
      <c r="E1815" s="95"/>
      <c r="F1815" s="95"/>
      <c r="G1815" s="257"/>
    </row>
    <row r="1816" spans="1:7" ht="15">
      <c r="A1816" s="126"/>
      <c r="B1816" s="256"/>
      <c r="C1816" s="95"/>
      <c r="D1816" s="95"/>
      <c r="E1816" s="95"/>
      <c r="F1816" s="95"/>
      <c r="G1816" s="257"/>
    </row>
    <row r="1817" spans="1:7" ht="15">
      <c r="A1817" s="126"/>
      <c r="B1817" s="256"/>
      <c r="C1817" s="95"/>
      <c r="D1817" s="95"/>
      <c r="E1817" s="95"/>
      <c r="F1817" s="95"/>
      <c r="G1817" s="257"/>
    </row>
    <row r="1818" spans="1:7" ht="15">
      <c r="A1818" s="126"/>
      <c r="B1818" s="256"/>
      <c r="C1818" s="95"/>
      <c r="D1818" s="95"/>
      <c r="E1818" s="95"/>
      <c r="F1818" s="95"/>
      <c r="G1818" s="257"/>
    </row>
    <row r="1819" spans="1:7" ht="15">
      <c r="A1819" s="126"/>
      <c r="B1819" s="256"/>
      <c r="C1819" s="95"/>
      <c r="D1819" s="95"/>
      <c r="E1819" s="95"/>
      <c r="F1819" s="95"/>
      <c r="G1819" s="257"/>
    </row>
    <row r="1820" spans="1:7" ht="15">
      <c r="A1820" s="126"/>
      <c r="B1820" s="256"/>
      <c r="C1820" s="95"/>
      <c r="D1820" s="95"/>
      <c r="E1820" s="95"/>
      <c r="F1820" s="95"/>
      <c r="G1820" s="257"/>
    </row>
    <row r="1821" spans="1:7" ht="15">
      <c r="A1821" s="126"/>
      <c r="B1821" s="256"/>
      <c r="C1821" s="95"/>
      <c r="D1821" s="95"/>
      <c r="E1821" s="95"/>
      <c r="F1821" s="95"/>
      <c r="G1821" s="257"/>
    </row>
    <row r="1822" spans="1:7" ht="15">
      <c r="A1822" s="126"/>
      <c r="B1822" s="256"/>
      <c r="C1822" s="95"/>
      <c r="D1822" s="95"/>
      <c r="E1822" s="95"/>
      <c r="F1822" s="95"/>
      <c r="G1822" s="257"/>
    </row>
    <row r="1823" spans="1:7" ht="15">
      <c r="A1823" s="126"/>
      <c r="B1823" s="256"/>
      <c r="C1823" s="95"/>
      <c r="D1823" s="95"/>
      <c r="E1823" s="95"/>
      <c r="F1823" s="95"/>
      <c r="G1823" s="257"/>
    </row>
    <row r="1824" spans="1:7" ht="15">
      <c r="A1824" s="126"/>
      <c r="B1824" s="256"/>
      <c r="C1824" s="95"/>
      <c r="D1824" s="95"/>
      <c r="E1824" s="95"/>
      <c r="F1824" s="95"/>
      <c r="G1824" s="257"/>
    </row>
    <row r="1825" spans="1:7" ht="15">
      <c r="A1825" s="126"/>
      <c r="B1825" s="256"/>
      <c r="C1825" s="95"/>
      <c r="D1825" s="95"/>
      <c r="E1825" s="95"/>
      <c r="F1825" s="95"/>
      <c r="G1825" s="257"/>
    </row>
    <row r="1826" spans="1:7" ht="15">
      <c r="A1826" s="126"/>
      <c r="B1826" s="256"/>
      <c r="C1826" s="95"/>
      <c r="D1826" s="95"/>
      <c r="E1826" s="95"/>
      <c r="F1826" s="95"/>
      <c r="G1826" s="257"/>
    </row>
    <row r="1827" spans="1:7" ht="15">
      <c r="A1827" s="126"/>
      <c r="B1827" s="256"/>
      <c r="C1827" s="95"/>
      <c r="D1827" s="95"/>
      <c r="E1827" s="95"/>
      <c r="F1827" s="95"/>
      <c r="G1827" s="257"/>
    </row>
    <row r="1828" spans="1:7" ht="15">
      <c r="A1828" s="126"/>
      <c r="B1828" s="256"/>
      <c r="C1828" s="95"/>
      <c r="D1828" s="95"/>
      <c r="E1828" s="95"/>
      <c r="F1828" s="95"/>
      <c r="G1828" s="257"/>
    </row>
    <row r="1829" spans="1:7" ht="15">
      <c r="A1829" s="126"/>
      <c r="B1829" s="256"/>
      <c r="C1829" s="95"/>
      <c r="D1829" s="95"/>
      <c r="E1829" s="95"/>
      <c r="F1829" s="95"/>
      <c r="G1829" s="257"/>
    </row>
    <row r="1830" spans="1:7" ht="15">
      <c r="A1830" s="126"/>
      <c r="B1830" s="256"/>
      <c r="C1830" s="95"/>
      <c r="D1830" s="95"/>
      <c r="E1830" s="95"/>
      <c r="F1830" s="95"/>
      <c r="G1830" s="257"/>
    </row>
    <row r="1831" spans="1:7" ht="15">
      <c r="A1831" s="126"/>
      <c r="B1831" s="256"/>
      <c r="C1831" s="95"/>
      <c r="D1831" s="95"/>
      <c r="E1831" s="95"/>
      <c r="F1831" s="95"/>
      <c r="G1831" s="257"/>
    </row>
    <row r="1832" spans="1:7" ht="15">
      <c r="A1832" s="126"/>
      <c r="B1832" s="256"/>
      <c r="C1832" s="95"/>
      <c r="D1832" s="95"/>
      <c r="E1832" s="95"/>
      <c r="F1832" s="95"/>
      <c r="G1832" s="257"/>
    </row>
    <row r="1833" spans="1:7" ht="15">
      <c r="A1833" s="126"/>
      <c r="B1833" s="256"/>
      <c r="C1833" s="95"/>
      <c r="D1833" s="95"/>
      <c r="E1833" s="95"/>
      <c r="F1833" s="95"/>
      <c r="G1833" s="257"/>
    </row>
    <row r="1834" spans="1:7" ht="15">
      <c r="A1834" s="126"/>
      <c r="B1834" s="256"/>
      <c r="C1834" s="95"/>
      <c r="D1834" s="95"/>
      <c r="E1834" s="95"/>
      <c r="F1834" s="95"/>
      <c r="G1834" s="257"/>
    </row>
    <row r="1835" spans="1:7" ht="15">
      <c r="A1835" s="126"/>
      <c r="B1835" s="256"/>
      <c r="C1835" s="95"/>
      <c r="D1835" s="95"/>
      <c r="E1835" s="95"/>
      <c r="F1835" s="95"/>
      <c r="G1835" s="257"/>
    </row>
    <row r="1836" spans="1:7" ht="15">
      <c r="A1836" s="126"/>
      <c r="B1836" s="256"/>
      <c r="C1836" s="95"/>
      <c r="D1836" s="95"/>
      <c r="E1836" s="95"/>
      <c r="F1836" s="95"/>
      <c r="G1836" s="257"/>
    </row>
    <row r="1837" spans="1:7" ht="15">
      <c r="A1837" s="126"/>
      <c r="B1837" s="256"/>
      <c r="C1837" s="95"/>
      <c r="D1837" s="95"/>
      <c r="E1837" s="95"/>
      <c r="F1837" s="95"/>
      <c r="G1837" s="257"/>
    </row>
    <row r="1838" spans="1:7" ht="15">
      <c r="A1838" s="126"/>
      <c r="B1838" s="256"/>
      <c r="C1838" s="95"/>
      <c r="D1838" s="95"/>
      <c r="E1838" s="95"/>
      <c r="F1838" s="95"/>
      <c r="G1838" s="257"/>
    </row>
    <row r="1839" spans="1:7" ht="15">
      <c r="A1839" s="126"/>
      <c r="B1839" s="256"/>
      <c r="C1839" s="95"/>
      <c r="D1839" s="95"/>
      <c r="E1839" s="95"/>
      <c r="F1839" s="95"/>
      <c r="G1839" s="257"/>
    </row>
    <row r="1840" spans="1:7" ht="15">
      <c r="A1840" s="126"/>
      <c r="B1840" s="256"/>
      <c r="C1840" s="95"/>
      <c r="D1840" s="95"/>
      <c r="E1840" s="95"/>
      <c r="F1840" s="95"/>
      <c r="G1840" s="257"/>
    </row>
    <row r="1841" spans="1:7" ht="15">
      <c r="A1841" s="126"/>
      <c r="B1841" s="256"/>
      <c r="C1841" s="95"/>
      <c r="D1841" s="95"/>
      <c r="E1841" s="95"/>
      <c r="F1841" s="95"/>
      <c r="G1841" s="257"/>
    </row>
    <row r="1842" spans="1:7" ht="15">
      <c r="A1842" s="126"/>
      <c r="B1842" s="256"/>
      <c r="C1842" s="95"/>
      <c r="D1842" s="95"/>
      <c r="E1842" s="95"/>
      <c r="F1842" s="95"/>
      <c r="G1842" s="257"/>
    </row>
    <row r="1843" spans="1:7" ht="15">
      <c r="A1843" s="126"/>
      <c r="B1843" s="256"/>
      <c r="C1843" s="95"/>
      <c r="D1843" s="95"/>
      <c r="E1843" s="95"/>
      <c r="F1843" s="95"/>
      <c r="G1843" s="257"/>
    </row>
    <row r="1844" spans="1:7" ht="15">
      <c r="A1844" s="126"/>
      <c r="B1844" s="256"/>
      <c r="C1844" s="95"/>
      <c r="D1844" s="95"/>
      <c r="E1844" s="95"/>
      <c r="F1844" s="95"/>
      <c r="G1844" s="257"/>
    </row>
    <row r="1845" spans="1:7" ht="15">
      <c r="A1845" s="126"/>
      <c r="B1845" s="256"/>
      <c r="C1845" s="95"/>
      <c r="D1845" s="95"/>
      <c r="E1845" s="95"/>
      <c r="F1845" s="95"/>
      <c r="G1845" s="257"/>
    </row>
    <row r="1846" spans="1:7" ht="15">
      <c r="A1846" s="126"/>
      <c r="B1846" s="256"/>
      <c r="C1846" s="95"/>
      <c r="D1846" s="95"/>
      <c r="E1846" s="95"/>
      <c r="F1846" s="95"/>
      <c r="G1846" s="257"/>
    </row>
    <row r="1847" spans="1:7" ht="15">
      <c r="A1847" s="126"/>
      <c r="B1847" s="256"/>
      <c r="C1847" s="95"/>
      <c r="D1847" s="95"/>
      <c r="E1847" s="95"/>
      <c r="F1847" s="95"/>
      <c r="G1847" s="257"/>
    </row>
    <row r="1848" spans="1:7" ht="15">
      <c r="A1848" s="126"/>
      <c r="B1848" s="256"/>
      <c r="C1848" s="95"/>
      <c r="D1848" s="95"/>
      <c r="E1848" s="95"/>
      <c r="F1848" s="95"/>
      <c r="G1848" s="257"/>
    </row>
    <row r="1849" spans="1:7" ht="15">
      <c r="A1849" s="126"/>
      <c r="B1849" s="256"/>
      <c r="C1849" s="95"/>
      <c r="D1849" s="95"/>
      <c r="E1849" s="95"/>
      <c r="F1849" s="95"/>
      <c r="G1849" s="257"/>
    </row>
    <row r="1850" spans="1:7" ht="15">
      <c r="A1850" s="126"/>
      <c r="B1850" s="256"/>
      <c r="C1850" s="95"/>
      <c r="D1850" s="95"/>
      <c r="E1850" s="95"/>
      <c r="F1850" s="95"/>
      <c r="G1850" s="257"/>
    </row>
    <row r="1851" spans="1:7" ht="15">
      <c r="A1851" s="126"/>
      <c r="B1851" s="256"/>
      <c r="C1851" s="95"/>
      <c r="D1851" s="95"/>
      <c r="E1851" s="95"/>
      <c r="F1851" s="95"/>
      <c r="G1851" s="257"/>
    </row>
    <row r="1852" spans="1:7" ht="15">
      <c r="A1852" s="126"/>
      <c r="B1852" s="256"/>
      <c r="C1852" s="95"/>
      <c r="D1852" s="95"/>
      <c r="E1852" s="95"/>
      <c r="F1852" s="95"/>
      <c r="G1852" s="257"/>
    </row>
    <row r="1853" spans="1:7" ht="15">
      <c r="A1853" s="126"/>
      <c r="B1853" s="256"/>
      <c r="C1853" s="95"/>
      <c r="D1853" s="95"/>
      <c r="E1853" s="95"/>
      <c r="F1853" s="95"/>
      <c r="G1853" s="257"/>
    </row>
    <row r="1854" spans="1:7" ht="15">
      <c r="A1854" s="126"/>
      <c r="B1854" s="256"/>
      <c r="C1854" s="95"/>
      <c r="D1854" s="95"/>
      <c r="E1854" s="95"/>
      <c r="F1854" s="95"/>
      <c r="G1854" s="257"/>
    </row>
    <row r="1855" spans="1:7" ht="15">
      <c r="A1855" s="126"/>
      <c r="B1855" s="256"/>
      <c r="C1855" s="95"/>
      <c r="D1855" s="95"/>
      <c r="E1855" s="95"/>
      <c r="F1855" s="95"/>
      <c r="G1855" s="257"/>
    </row>
    <row r="1856" spans="1:7" ht="15">
      <c r="A1856" s="126"/>
      <c r="B1856" s="256"/>
      <c r="C1856" s="95"/>
      <c r="D1856" s="95"/>
      <c r="E1856" s="95"/>
      <c r="F1856" s="95"/>
      <c r="G1856" s="257"/>
    </row>
    <row r="1857" spans="1:7" ht="15">
      <c r="A1857" s="126"/>
      <c r="B1857" s="256"/>
      <c r="C1857" s="95"/>
      <c r="D1857" s="95"/>
      <c r="E1857" s="95"/>
      <c r="F1857" s="95"/>
      <c r="G1857" s="257"/>
    </row>
    <row r="1858" spans="1:7" ht="15">
      <c r="A1858" s="126"/>
      <c r="B1858" s="256"/>
      <c r="C1858" s="95"/>
      <c r="D1858" s="95"/>
      <c r="E1858" s="95"/>
      <c r="F1858" s="95"/>
      <c r="G1858" s="257"/>
    </row>
    <row r="1859" spans="1:7" ht="15">
      <c r="A1859" s="126"/>
      <c r="B1859" s="256"/>
      <c r="C1859" s="95"/>
      <c r="D1859" s="95"/>
      <c r="E1859" s="95"/>
      <c r="F1859" s="95"/>
      <c r="G1859" s="257"/>
    </row>
    <row r="1860" spans="1:7" ht="15">
      <c r="A1860" s="126"/>
      <c r="B1860" s="256"/>
      <c r="C1860" s="95"/>
      <c r="D1860" s="95"/>
      <c r="E1860" s="95"/>
      <c r="F1860" s="95"/>
      <c r="G1860" s="257"/>
    </row>
    <row r="1861" spans="1:7" ht="15">
      <c r="A1861" s="126"/>
      <c r="B1861" s="256"/>
      <c r="C1861" s="95"/>
      <c r="D1861" s="95"/>
      <c r="E1861" s="95"/>
      <c r="F1861" s="95"/>
      <c r="G1861" s="257"/>
    </row>
    <row r="1862" spans="1:7" ht="15">
      <c r="A1862" s="126"/>
      <c r="B1862" s="256"/>
      <c r="C1862" s="95"/>
      <c r="D1862" s="95"/>
      <c r="E1862" s="95"/>
      <c r="F1862" s="95"/>
      <c r="G1862" s="257"/>
    </row>
    <row r="1863" spans="1:7" ht="15">
      <c r="A1863" s="126"/>
      <c r="B1863" s="256"/>
      <c r="C1863" s="95"/>
      <c r="D1863" s="95"/>
      <c r="E1863" s="95"/>
      <c r="F1863" s="95"/>
      <c r="G1863" s="257"/>
    </row>
    <row r="1864" spans="1:7" ht="15">
      <c r="A1864" s="126"/>
      <c r="B1864" s="256"/>
      <c r="C1864" s="95"/>
      <c r="D1864" s="95"/>
      <c r="E1864" s="95"/>
      <c r="F1864" s="95"/>
      <c r="G1864" s="257"/>
    </row>
    <row r="1865" spans="1:7" ht="15">
      <c r="A1865" s="126"/>
      <c r="B1865" s="256"/>
      <c r="C1865" s="95"/>
      <c r="D1865" s="95"/>
      <c r="E1865" s="95"/>
      <c r="F1865" s="95"/>
      <c r="G1865" s="257"/>
    </row>
    <row r="1866" spans="1:7" ht="15">
      <c r="A1866" s="126"/>
      <c r="B1866" s="256"/>
      <c r="C1866" s="95"/>
      <c r="D1866" s="95"/>
      <c r="E1866" s="95"/>
      <c r="F1866" s="95"/>
      <c r="G1866" s="257"/>
    </row>
    <row r="1867" spans="1:7" ht="15">
      <c r="A1867" s="126"/>
      <c r="B1867" s="256"/>
      <c r="C1867" s="95"/>
      <c r="D1867" s="95"/>
      <c r="E1867" s="95"/>
      <c r="F1867" s="95"/>
      <c r="G1867" s="257"/>
    </row>
    <row r="1868" spans="1:7" ht="15">
      <c r="A1868" s="126"/>
      <c r="B1868" s="256"/>
      <c r="C1868" s="95"/>
      <c r="D1868" s="95"/>
      <c r="E1868" s="95"/>
      <c r="F1868" s="95"/>
      <c r="G1868" s="257"/>
    </row>
    <row r="1869" spans="1:7" ht="15">
      <c r="A1869" s="126"/>
      <c r="B1869" s="256"/>
      <c r="C1869" s="95"/>
      <c r="D1869" s="95"/>
      <c r="E1869" s="95"/>
      <c r="F1869" s="95"/>
      <c r="G1869" s="257"/>
    </row>
    <row r="1870" spans="1:7" ht="15">
      <c r="A1870" s="126"/>
      <c r="B1870" s="256"/>
      <c r="C1870" s="95"/>
      <c r="D1870" s="95"/>
      <c r="E1870" s="95"/>
      <c r="F1870" s="95"/>
      <c r="G1870" s="257"/>
    </row>
    <row r="1871" spans="1:7" ht="15">
      <c r="A1871" s="126"/>
      <c r="B1871" s="256"/>
      <c r="C1871" s="95"/>
      <c r="D1871" s="95"/>
      <c r="E1871" s="95"/>
      <c r="F1871" s="95"/>
      <c r="G1871" s="257"/>
    </row>
    <row r="1872" spans="1:7" ht="15">
      <c r="A1872" s="126"/>
      <c r="B1872" s="256"/>
      <c r="C1872" s="95"/>
      <c r="D1872" s="95"/>
      <c r="E1872" s="95"/>
      <c r="F1872" s="95"/>
      <c r="G1872" s="257"/>
    </row>
    <row r="1873" spans="1:7" ht="15">
      <c r="A1873" s="126"/>
      <c r="B1873" s="256"/>
      <c r="C1873" s="95"/>
      <c r="D1873" s="95"/>
      <c r="E1873" s="95"/>
      <c r="F1873" s="95"/>
      <c r="G1873" s="257"/>
    </row>
    <row r="1874" spans="1:7" ht="15">
      <c r="A1874" s="126"/>
      <c r="B1874" s="256"/>
      <c r="C1874" s="95"/>
      <c r="D1874" s="95"/>
      <c r="E1874" s="95"/>
      <c r="F1874" s="95"/>
      <c r="G1874" s="257"/>
    </row>
    <row r="1875" spans="1:7" ht="15">
      <c r="A1875" s="126"/>
      <c r="B1875" s="256"/>
      <c r="C1875" s="95"/>
      <c r="D1875" s="95"/>
      <c r="E1875" s="95"/>
      <c r="F1875" s="95"/>
      <c r="G1875" s="257"/>
    </row>
    <row r="1876" spans="1:7" ht="15">
      <c r="A1876" s="126"/>
      <c r="B1876" s="256"/>
      <c r="C1876" s="95"/>
      <c r="D1876" s="95"/>
      <c r="E1876" s="95"/>
      <c r="F1876" s="95"/>
      <c r="G1876" s="257"/>
    </row>
    <row r="1877" spans="1:7" ht="15">
      <c r="A1877" s="126"/>
      <c r="B1877" s="256"/>
      <c r="C1877" s="95"/>
      <c r="D1877" s="95"/>
      <c r="E1877" s="95"/>
      <c r="F1877" s="95"/>
      <c r="G1877" s="257"/>
    </row>
    <row r="1878" spans="1:7" ht="15">
      <c r="A1878" s="126"/>
      <c r="B1878" s="256"/>
      <c r="C1878" s="95"/>
      <c r="D1878" s="95"/>
      <c r="E1878" s="95"/>
      <c r="F1878" s="95"/>
      <c r="G1878" s="257"/>
    </row>
    <row r="1879" spans="1:7" ht="15">
      <c r="A1879" s="126"/>
      <c r="B1879" s="256"/>
      <c r="C1879" s="95"/>
      <c r="D1879" s="95"/>
      <c r="E1879" s="95"/>
      <c r="F1879" s="95"/>
      <c r="G1879" s="257"/>
    </row>
    <row r="1880" spans="1:7" ht="15">
      <c r="A1880" s="126"/>
      <c r="B1880" s="256"/>
      <c r="C1880" s="95"/>
      <c r="D1880" s="95"/>
      <c r="E1880" s="95"/>
      <c r="F1880" s="95"/>
      <c r="G1880" s="257"/>
    </row>
    <row r="1881" spans="1:7" ht="15">
      <c r="A1881" s="126"/>
      <c r="B1881" s="256"/>
      <c r="C1881" s="95"/>
      <c r="D1881" s="95"/>
      <c r="E1881" s="95"/>
      <c r="F1881" s="95"/>
      <c r="G1881" s="257"/>
    </row>
    <row r="1882" spans="1:7" ht="15">
      <c r="A1882" s="126"/>
      <c r="B1882" s="256"/>
      <c r="C1882" s="95"/>
      <c r="D1882" s="95"/>
      <c r="E1882" s="95"/>
      <c r="F1882" s="95"/>
      <c r="G1882" s="257"/>
    </row>
    <row r="1883" spans="1:7" ht="15">
      <c r="A1883" s="126"/>
      <c r="B1883" s="256"/>
      <c r="C1883" s="95"/>
      <c r="D1883" s="95"/>
      <c r="E1883" s="95"/>
      <c r="F1883" s="95"/>
      <c r="G1883" s="257"/>
    </row>
    <row r="1884" spans="1:7" ht="15">
      <c r="A1884" s="126"/>
      <c r="B1884" s="256"/>
      <c r="C1884" s="95"/>
      <c r="D1884" s="95"/>
      <c r="E1884" s="95"/>
      <c r="F1884" s="95"/>
      <c r="G1884" s="257"/>
    </row>
    <row r="1885" spans="1:7" ht="15">
      <c r="A1885" s="126"/>
      <c r="B1885" s="256"/>
      <c r="C1885" s="95"/>
      <c r="D1885" s="95"/>
      <c r="E1885" s="95"/>
      <c r="F1885" s="95"/>
      <c r="G1885" s="257"/>
    </row>
    <row r="1886" spans="1:7" ht="15">
      <c r="A1886" s="126"/>
      <c r="B1886" s="256"/>
      <c r="C1886" s="95"/>
      <c r="D1886" s="95"/>
      <c r="E1886" s="95"/>
      <c r="F1886" s="95"/>
      <c r="G1886" s="257"/>
    </row>
    <row r="1887" spans="1:7" ht="15">
      <c r="A1887" s="126"/>
      <c r="B1887" s="256"/>
      <c r="C1887" s="95"/>
      <c r="D1887" s="95"/>
      <c r="E1887" s="95"/>
      <c r="F1887" s="95"/>
      <c r="G1887" s="257"/>
    </row>
    <row r="1888" spans="1:7" ht="15">
      <c r="A1888" s="126"/>
      <c r="B1888" s="256"/>
      <c r="C1888" s="95"/>
      <c r="D1888" s="95"/>
      <c r="E1888" s="95"/>
      <c r="F1888" s="95"/>
      <c r="G1888" s="257"/>
    </row>
    <row r="1889" spans="1:7" ht="15">
      <c r="A1889" s="126"/>
      <c r="B1889" s="256"/>
      <c r="C1889" s="95"/>
      <c r="D1889" s="95"/>
      <c r="E1889" s="95"/>
      <c r="F1889" s="95"/>
      <c r="G1889" s="257"/>
    </row>
    <row r="1890" spans="1:7" ht="15">
      <c r="A1890" s="126"/>
      <c r="B1890" s="256"/>
      <c r="C1890" s="95"/>
      <c r="D1890" s="95"/>
      <c r="E1890" s="95"/>
      <c r="F1890" s="95"/>
      <c r="G1890" s="257"/>
    </row>
    <row r="1891" spans="1:7" ht="15">
      <c r="A1891" s="126"/>
      <c r="B1891" s="256"/>
      <c r="C1891" s="95"/>
      <c r="D1891" s="95"/>
      <c r="E1891" s="95"/>
      <c r="F1891" s="95"/>
      <c r="G1891" s="257"/>
    </row>
    <row r="1892" spans="1:7" ht="15">
      <c r="A1892" s="126"/>
      <c r="B1892" s="256"/>
      <c r="C1892" s="95"/>
      <c r="D1892" s="95"/>
      <c r="E1892" s="95"/>
      <c r="F1892" s="95"/>
      <c r="G1892" s="257"/>
    </row>
    <row r="1893" spans="1:7" ht="15">
      <c r="A1893" s="126"/>
      <c r="B1893" s="256"/>
      <c r="C1893" s="95"/>
      <c r="D1893" s="95"/>
      <c r="E1893" s="95"/>
      <c r="F1893" s="95"/>
      <c r="G1893" s="257"/>
    </row>
    <row r="1894" spans="1:7" ht="15">
      <c r="A1894" s="126"/>
      <c r="B1894" s="256"/>
      <c r="C1894" s="95"/>
      <c r="D1894" s="95"/>
      <c r="E1894" s="95"/>
      <c r="F1894" s="95"/>
      <c r="G1894" s="257"/>
    </row>
    <row r="1895" spans="1:7" ht="15">
      <c r="A1895" s="126"/>
      <c r="B1895" s="256"/>
      <c r="C1895" s="95"/>
      <c r="D1895" s="95"/>
      <c r="E1895" s="95"/>
      <c r="F1895" s="95"/>
      <c r="G1895" s="257"/>
    </row>
    <row r="1896" spans="1:7" ht="15">
      <c r="A1896" s="126"/>
      <c r="B1896" s="256"/>
      <c r="C1896" s="95"/>
      <c r="D1896" s="95"/>
      <c r="E1896" s="95"/>
      <c r="F1896" s="95"/>
      <c r="G1896" s="257"/>
    </row>
    <row r="1897" spans="1:7" ht="15">
      <c r="A1897" s="126"/>
      <c r="B1897" s="256"/>
      <c r="C1897" s="95"/>
      <c r="D1897" s="95"/>
      <c r="E1897" s="95"/>
      <c r="F1897" s="95"/>
      <c r="G1897" s="257"/>
    </row>
    <row r="1898" spans="1:7" ht="15">
      <c r="A1898" s="126"/>
      <c r="B1898" s="256"/>
      <c r="C1898" s="95"/>
      <c r="D1898" s="95"/>
      <c r="E1898" s="95"/>
      <c r="F1898" s="95"/>
      <c r="G1898" s="257"/>
    </row>
    <row r="1899" spans="1:7" ht="15">
      <c r="A1899" s="126"/>
      <c r="B1899" s="256"/>
      <c r="C1899" s="95"/>
      <c r="D1899" s="95"/>
      <c r="E1899" s="95"/>
      <c r="F1899" s="95"/>
      <c r="G1899" s="257"/>
    </row>
    <row r="1900" spans="1:7" ht="15">
      <c r="A1900" s="126"/>
      <c r="B1900" s="256"/>
      <c r="C1900" s="95"/>
      <c r="D1900" s="95"/>
      <c r="E1900" s="95"/>
      <c r="F1900" s="95"/>
      <c r="G1900" s="257"/>
    </row>
    <row r="1901" spans="1:7" ht="15">
      <c r="A1901" s="126"/>
      <c r="B1901" s="256"/>
      <c r="C1901" s="95"/>
      <c r="D1901" s="95"/>
      <c r="E1901" s="95"/>
      <c r="F1901" s="95"/>
      <c r="G1901" s="257"/>
    </row>
    <row r="1902" spans="1:7" ht="15">
      <c r="A1902" s="126"/>
      <c r="B1902" s="256"/>
      <c r="C1902" s="95"/>
      <c r="D1902" s="95"/>
      <c r="E1902" s="95"/>
      <c r="F1902" s="95"/>
      <c r="G1902" s="257"/>
    </row>
    <row r="1903" spans="1:7" ht="15">
      <c r="A1903" s="126"/>
      <c r="B1903" s="256"/>
      <c r="C1903" s="95"/>
      <c r="D1903" s="95"/>
      <c r="E1903" s="95"/>
      <c r="F1903" s="95"/>
      <c r="G1903" s="257"/>
    </row>
    <row r="1904" spans="1:7" ht="15">
      <c r="A1904" s="126"/>
      <c r="B1904" s="256"/>
      <c r="C1904" s="95"/>
      <c r="D1904" s="95"/>
      <c r="E1904" s="95"/>
      <c r="F1904" s="95"/>
      <c r="G1904" s="257"/>
    </row>
    <row r="1905" spans="1:7" ht="15">
      <c r="A1905" s="126"/>
      <c r="B1905" s="256"/>
      <c r="C1905" s="95"/>
      <c r="D1905" s="95"/>
      <c r="E1905" s="95"/>
      <c r="F1905" s="95"/>
      <c r="G1905" s="257"/>
    </row>
    <row r="1906" spans="1:7" ht="15">
      <c r="A1906" s="126"/>
      <c r="B1906" s="256"/>
      <c r="C1906" s="95"/>
      <c r="D1906" s="95"/>
      <c r="E1906" s="95"/>
      <c r="F1906" s="95"/>
      <c r="G1906" s="257"/>
    </row>
    <row r="1907" spans="1:7" ht="15">
      <c r="A1907" s="126"/>
      <c r="B1907" s="256"/>
      <c r="C1907" s="95"/>
      <c r="D1907" s="95"/>
      <c r="E1907" s="95"/>
      <c r="F1907" s="95"/>
      <c r="G1907" s="257"/>
    </row>
    <row r="1908" spans="1:7" ht="15">
      <c r="A1908" s="126"/>
      <c r="B1908" s="256"/>
      <c r="C1908" s="95"/>
      <c r="D1908" s="95"/>
      <c r="E1908" s="95"/>
      <c r="F1908" s="95"/>
      <c r="G1908" s="257"/>
    </row>
    <row r="1909" spans="1:7" ht="15">
      <c r="A1909" s="126"/>
      <c r="B1909" s="256"/>
      <c r="C1909" s="95"/>
      <c r="D1909" s="95"/>
      <c r="E1909" s="95"/>
      <c r="F1909" s="95"/>
      <c r="G1909" s="257"/>
    </row>
    <row r="1910" spans="1:7" ht="15">
      <c r="A1910" s="126"/>
      <c r="B1910" s="256"/>
      <c r="C1910" s="95"/>
      <c r="D1910" s="95"/>
      <c r="E1910" s="95"/>
      <c r="F1910" s="95"/>
      <c r="G1910" s="257"/>
    </row>
    <row r="1911" spans="1:7" ht="15">
      <c r="A1911" s="126"/>
      <c r="B1911" s="256"/>
      <c r="C1911" s="95"/>
      <c r="D1911" s="95"/>
      <c r="E1911" s="95"/>
      <c r="F1911" s="95"/>
      <c r="G1911" s="257"/>
    </row>
    <row r="1912" spans="1:7" ht="15">
      <c r="A1912" s="126"/>
      <c r="B1912" s="256"/>
      <c r="C1912" s="95"/>
      <c r="D1912" s="95"/>
      <c r="E1912" s="95"/>
      <c r="F1912" s="95"/>
      <c r="G1912" s="257"/>
    </row>
    <row r="1913" spans="1:7" ht="15">
      <c r="A1913" s="126"/>
      <c r="B1913" s="256"/>
      <c r="C1913" s="95"/>
      <c r="D1913" s="95"/>
      <c r="E1913" s="95"/>
      <c r="F1913" s="95"/>
      <c r="G1913" s="257"/>
    </row>
    <row r="1914" spans="1:7" ht="15">
      <c r="A1914" s="126"/>
      <c r="B1914" s="256"/>
      <c r="C1914" s="95"/>
      <c r="D1914" s="95"/>
      <c r="E1914" s="95"/>
      <c r="F1914" s="95"/>
      <c r="G1914" s="257"/>
    </row>
    <row r="1915" spans="1:7" ht="15">
      <c r="A1915" s="126"/>
      <c r="B1915" s="256"/>
      <c r="C1915" s="95"/>
      <c r="D1915" s="95"/>
      <c r="E1915" s="95"/>
      <c r="F1915" s="95"/>
      <c r="G1915" s="257"/>
    </row>
    <row r="1916" spans="1:7" ht="15">
      <c r="A1916" s="126"/>
      <c r="B1916" s="256"/>
      <c r="C1916" s="95"/>
      <c r="D1916" s="95"/>
      <c r="E1916" s="95"/>
      <c r="F1916" s="95"/>
      <c r="G1916" s="257"/>
    </row>
    <row r="1917" spans="1:7" ht="15">
      <c r="A1917" s="126"/>
      <c r="B1917" s="256"/>
      <c r="C1917" s="95"/>
      <c r="D1917" s="95"/>
      <c r="E1917" s="95"/>
      <c r="F1917" s="95"/>
      <c r="G1917" s="257"/>
    </row>
    <row r="1918" spans="1:7" ht="15">
      <c r="A1918" s="126"/>
      <c r="B1918" s="256"/>
      <c r="C1918" s="95"/>
      <c r="D1918" s="95"/>
      <c r="E1918" s="95"/>
      <c r="F1918" s="95"/>
      <c r="G1918" s="257"/>
    </row>
    <row r="1919" spans="1:7" ht="15">
      <c r="A1919" s="126"/>
      <c r="B1919" s="256"/>
      <c r="C1919" s="95"/>
      <c r="D1919" s="95"/>
      <c r="E1919" s="95"/>
      <c r="F1919" s="95"/>
      <c r="G1919" s="257"/>
    </row>
    <row r="1920" spans="1:7" ht="15">
      <c r="A1920" s="126"/>
      <c r="B1920" s="256"/>
      <c r="C1920" s="95"/>
      <c r="D1920" s="95"/>
      <c r="E1920" s="95"/>
      <c r="F1920" s="95"/>
      <c r="G1920" s="257"/>
    </row>
    <row r="1921" spans="1:7" ht="15">
      <c r="A1921" s="126"/>
      <c r="B1921" s="256"/>
      <c r="C1921" s="95"/>
      <c r="D1921" s="95"/>
      <c r="E1921" s="95"/>
      <c r="F1921" s="95"/>
      <c r="G1921" s="257"/>
    </row>
    <row r="1922" spans="1:7" ht="15">
      <c r="A1922" s="126"/>
      <c r="B1922" s="256"/>
      <c r="C1922" s="95"/>
      <c r="D1922" s="95"/>
      <c r="E1922" s="95"/>
      <c r="F1922" s="95"/>
      <c r="G1922" s="257"/>
    </row>
    <row r="1923" spans="1:7" ht="15">
      <c r="A1923" s="126"/>
      <c r="B1923" s="256"/>
      <c r="C1923" s="95"/>
      <c r="D1923" s="95"/>
      <c r="E1923" s="95"/>
      <c r="F1923" s="95"/>
      <c r="G1923" s="257"/>
    </row>
    <row r="1924" spans="1:7" ht="15">
      <c r="A1924" s="126"/>
      <c r="B1924" s="256"/>
      <c r="C1924" s="95"/>
      <c r="D1924" s="95"/>
      <c r="E1924" s="95"/>
      <c r="F1924" s="95"/>
      <c r="G1924" s="257"/>
    </row>
    <row r="1925" spans="1:7" ht="15">
      <c r="A1925" s="126"/>
      <c r="B1925" s="256"/>
      <c r="C1925" s="95"/>
      <c r="D1925" s="95"/>
      <c r="E1925" s="95"/>
      <c r="F1925" s="95"/>
      <c r="G1925" s="257"/>
    </row>
    <row r="1926" spans="1:7" ht="15">
      <c r="A1926" s="126"/>
      <c r="B1926" s="256"/>
      <c r="C1926" s="95"/>
      <c r="D1926" s="95"/>
      <c r="E1926" s="95"/>
      <c r="F1926" s="95"/>
      <c r="G1926" s="257"/>
    </row>
    <row r="1927" spans="1:7" ht="15">
      <c r="A1927" s="126"/>
      <c r="B1927" s="256"/>
      <c r="C1927" s="95"/>
      <c r="D1927" s="95"/>
      <c r="E1927" s="95"/>
      <c r="F1927" s="95"/>
      <c r="G1927" s="257"/>
    </row>
    <row r="1928" spans="1:7" ht="15">
      <c r="A1928" s="126"/>
      <c r="B1928" s="256"/>
      <c r="C1928" s="95"/>
      <c r="D1928" s="95"/>
      <c r="E1928" s="95"/>
      <c r="F1928" s="95"/>
      <c r="G1928" s="257"/>
    </row>
    <row r="1929" spans="1:7" ht="15">
      <c r="A1929" s="126"/>
      <c r="B1929" s="256"/>
      <c r="C1929" s="95"/>
      <c r="D1929" s="95"/>
      <c r="E1929" s="95"/>
      <c r="F1929" s="95"/>
      <c r="G1929" s="257"/>
    </row>
    <row r="1930" spans="1:7" ht="15">
      <c r="A1930" s="126"/>
      <c r="B1930" s="256"/>
      <c r="C1930" s="95"/>
      <c r="D1930" s="95"/>
      <c r="E1930" s="95"/>
      <c r="F1930" s="95"/>
      <c r="G1930" s="257"/>
    </row>
    <row r="1931" spans="1:7" ht="15">
      <c r="A1931" s="126"/>
      <c r="B1931" s="256"/>
      <c r="C1931" s="95"/>
      <c r="D1931" s="95"/>
      <c r="E1931" s="95"/>
      <c r="F1931" s="95"/>
      <c r="G1931" s="257"/>
    </row>
    <row r="1932" spans="1:7" ht="15">
      <c r="A1932" s="126"/>
      <c r="B1932" s="256"/>
      <c r="C1932" s="95"/>
      <c r="D1932" s="95"/>
      <c r="E1932" s="95"/>
      <c r="F1932" s="95"/>
      <c r="G1932" s="257"/>
    </row>
    <row r="1933" spans="1:7" ht="15">
      <c r="A1933" s="126"/>
      <c r="B1933" s="256"/>
      <c r="C1933" s="95"/>
      <c r="D1933" s="95"/>
      <c r="E1933" s="95"/>
      <c r="F1933" s="95"/>
      <c r="G1933" s="257"/>
    </row>
    <row r="1934" spans="1:7" ht="15">
      <c r="A1934" s="126"/>
      <c r="B1934" s="256"/>
      <c r="C1934" s="95"/>
      <c r="D1934" s="95"/>
      <c r="E1934" s="95"/>
      <c r="F1934" s="95"/>
      <c r="G1934" s="257"/>
    </row>
    <row r="1935" spans="1:7" ht="15">
      <c r="A1935" s="126"/>
      <c r="B1935" s="256"/>
      <c r="C1935" s="95"/>
      <c r="D1935" s="95"/>
      <c r="E1935" s="95"/>
      <c r="F1935" s="95"/>
      <c r="G1935" s="257"/>
    </row>
    <row r="1936" spans="1:7" ht="15">
      <c r="A1936" s="126"/>
      <c r="B1936" s="256"/>
      <c r="C1936" s="95"/>
      <c r="D1936" s="95"/>
      <c r="E1936" s="95"/>
      <c r="F1936" s="95"/>
      <c r="G1936" s="257"/>
    </row>
    <row r="1937" spans="1:7" ht="15">
      <c r="A1937" s="126"/>
      <c r="B1937" s="256"/>
      <c r="C1937" s="95"/>
      <c r="D1937" s="95"/>
      <c r="E1937" s="95"/>
      <c r="F1937" s="95"/>
      <c r="G1937" s="257"/>
    </row>
    <row r="1938" spans="1:7" ht="15">
      <c r="A1938" s="126"/>
      <c r="B1938" s="256"/>
      <c r="C1938" s="95"/>
      <c r="D1938" s="95"/>
      <c r="E1938" s="95"/>
      <c r="F1938" s="95"/>
      <c r="G1938" s="257"/>
    </row>
    <row r="1939" spans="1:7" ht="15">
      <c r="A1939" s="126"/>
      <c r="B1939" s="256"/>
      <c r="C1939" s="95"/>
      <c r="D1939" s="95"/>
      <c r="E1939" s="95"/>
      <c r="F1939" s="95"/>
      <c r="G1939" s="257"/>
    </row>
    <row r="1940" spans="1:7" ht="15">
      <c r="A1940" s="126"/>
      <c r="B1940" s="256"/>
      <c r="C1940" s="95"/>
      <c r="D1940" s="95"/>
      <c r="E1940" s="95"/>
      <c r="F1940" s="95"/>
      <c r="G1940" s="257"/>
    </row>
    <row r="1941" spans="1:7" ht="15">
      <c r="A1941" s="126"/>
      <c r="B1941" s="256"/>
      <c r="C1941" s="95"/>
      <c r="D1941" s="95"/>
      <c r="E1941" s="95"/>
      <c r="F1941" s="95"/>
      <c r="G1941" s="257"/>
    </row>
    <row r="1942" spans="1:7" ht="15">
      <c r="A1942" s="126"/>
      <c r="B1942" s="256"/>
      <c r="C1942" s="95"/>
      <c r="D1942" s="95"/>
      <c r="E1942" s="95"/>
      <c r="F1942" s="95"/>
      <c r="G1942" s="257"/>
    </row>
    <row r="1943" spans="1:7" ht="15">
      <c r="A1943" s="126"/>
      <c r="B1943" s="256"/>
      <c r="C1943" s="95"/>
      <c r="D1943" s="95"/>
      <c r="E1943" s="95"/>
      <c r="F1943" s="95"/>
      <c r="G1943" s="257"/>
    </row>
    <row r="1944" spans="1:7" ht="15">
      <c r="A1944" s="126"/>
      <c r="B1944" s="256"/>
      <c r="C1944" s="95"/>
      <c r="D1944" s="95"/>
      <c r="E1944" s="95"/>
      <c r="F1944" s="95"/>
      <c r="G1944" s="257"/>
    </row>
    <row r="1945" spans="1:7" ht="15">
      <c r="A1945" s="126"/>
      <c r="B1945" s="256"/>
      <c r="C1945" s="95"/>
      <c r="D1945" s="95"/>
      <c r="E1945" s="95"/>
      <c r="F1945" s="95"/>
      <c r="G1945" s="257"/>
    </row>
    <row r="1946" spans="1:7" ht="15">
      <c r="A1946" s="126"/>
      <c r="B1946" s="256"/>
      <c r="C1946" s="95"/>
      <c r="D1946" s="95"/>
      <c r="E1946" s="95"/>
      <c r="F1946" s="95"/>
      <c r="G1946" s="257"/>
    </row>
    <row r="1947" spans="1:7" ht="15">
      <c r="A1947" s="126"/>
      <c r="B1947" s="256"/>
      <c r="C1947" s="95"/>
      <c r="D1947" s="95"/>
      <c r="E1947" s="95"/>
      <c r="F1947" s="95"/>
      <c r="G1947" s="257"/>
    </row>
    <row r="1948" spans="1:7" ht="15">
      <c r="A1948" s="126"/>
      <c r="B1948" s="256"/>
      <c r="C1948" s="95"/>
      <c r="D1948" s="95"/>
      <c r="E1948" s="95"/>
      <c r="F1948" s="95"/>
      <c r="G1948" s="257"/>
    </row>
    <row r="1949" spans="1:7" ht="15">
      <c r="A1949" s="126"/>
      <c r="B1949" s="256"/>
      <c r="C1949" s="95"/>
      <c r="D1949" s="95"/>
      <c r="E1949" s="95"/>
      <c r="F1949" s="95"/>
      <c r="G1949" s="257"/>
    </row>
    <row r="1950" spans="1:7" ht="15">
      <c r="A1950" s="126"/>
      <c r="B1950" s="256"/>
      <c r="C1950" s="95"/>
      <c r="D1950" s="95"/>
      <c r="E1950" s="95"/>
      <c r="F1950" s="95"/>
      <c r="G1950" s="257"/>
    </row>
    <row r="1951" spans="1:7" ht="15">
      <c r="A1951" s="126"/>
      <c r="B1951" s="256"/>
      <c r="C1951" s="95"/>
      <c r="D1951" s="95"/>
      <c r="E1951" s="95"/>
      <c r="F1951" s="95"/>
      <c r="G1951" s="257"/>
    </row>
    <row r="1952" spans="1:7" ht="15">
      <c r="A1952" s="126"/>
      <c r="B1952" s="256"/>
      <c r="C1952" s="95"/>
      <c r="D1952" s="95"/>
      <c r="E1952" s="95"/>
      <c r="F1952" s="95"/>
      <c r="G1952" s="257"/>
    </row>
    <row r="1953" spans="1:7" ht="15">
      <c r="A1953" s="126"/>
      <c r="B1953" s="256"/>
      <c r="C1953" s="95"/>
      <c r="D1953" s="95"/>
      <c r="E1953" s="95"/>
      <c r="F1953" s="95"/>
      <c r="G1953" s="257"/>
    </row>
    <row r="1954" spans="1:7" ht="15">
      <c r="A1954" s="126"/>
      <c r="B1954" s="256"/>
      <c r="C1954" s="95"/>
      <c r="D1954" s="95"/>
      <c r="E1954" s="95"/>
      <c r="F1954" s="95"/>
      <c r="G1954" s="257"/>
    </row>
    <row r="1955" spans="1:7" ht="15">
      <c r="A1955" s="126"/>
      <c r="B1955" s="256"/>
      <c r="C1955" s="95"/>
      <c r="D1955" s="95"/>
      <c r="E1955" s="95"/>
      <c r="F1955" s="95"/>
      <c r="G1955" s="257"/>
    </row>
    <row r="1956" spans="1:7" ht="15">
      <c r="A1956" s="126"/>
      <c r="B1956" s="256"/>
      <c r="C1956" s="95"/>
      <c r="D1956" s="95"/>
      <c r="E1956" s="95"/>
      <c r="F1956" s="95"/>
      <c r="G1956" s="257"/>
    </row>
    <row r="1957" spans="1:7" ht="15">
      <c r="A1957" s="126"/>
      <c r="B1957" s="256"/>
      <c r="C1957" s="95"/>
      <c r="D1957" s="95"/>
      <c r="E1957" s="95"/>
      <c r="F1957" s="95"/>
      <c r="G1957" s="257"/>
    </row>
    <row r="1958" spans="1:7" ht="15">
      <c r="A1958" s="126"/>
      <c r="B1958" s="256"/>
      <c r="C1958" s="95"/>
      <c r="D1958" s="95"/>
      <c r="E1958" s="95"/>
      <c r="F1958" s="95"/>
      <c r="G1958" s="257"/>
    </row>
    <row r="1959" spans="1:7" ht="15">
      <c r="A1959" s="126"/>
      <c r="B1959" s="256"/>
      <c r="C1959" s="95"/>
      <c r="D1959" s="95"/>
      <c r="E1959" s="95"/>
      <c r="F1959" s="95"/>
      <c r="G1959" s="257"/>
    </row>
    <row r="1960" spans="1:7" ht="15">
      <c r="A1960" s="126"/>
      <c r="B1960" s="256"/>
      <c r="C1960" s="95"/>
      <c r="D1960" s="95"/>
      <c r="E1960" s="95"/>
      <c r="F1960" s="95"/>
      <c r="G1960" s="257"/>
    </row>
    <row r="1961" spans="1:7" ht="15">
      <c r="A1961" s="126"/>
      <c r="B1961" s="256"/>
      <c r="C1961" s="95"/>
      <c r="D1961" s="95"/>
      <c r="E1961" s="95"/>
      <c r="F1961" s="95"/>
      <c r="G1961" s="257"/>
    </row>
    <row r="1962" spans="1:7" ht="15">
      <c r="A1962" s="126"/>
      <c r="B1962" s="256"/>
      <c r="C1962" s="95"/>
      <c r="D1962" s="95"/>
      <c r="E1962" s="95"/>
      <c r="F1962" s="95"/>
      <c r="G1962" s="257"/>
    </row>
    <row r="1963" spans="1:7" ht="15">
      <c r="A1963" s="126"/>
      <c r="B1963" s="256"/>
      <c r="C1963" s="95"/>
      <c r="D1963" s="95"/>
      <c r="E1963" s="95"/>
      <c r="F1963" s="95"/>
      <c r="G1963" s="257"/>
    </row>
    <row r="1964" spans="1:7" ht="15">
      <c r="A1964" s="126"/>
      <c r="B1964" s="256"/>
      <c r="C1964" s="95"/>
      <c r="D1964" s="95"/>
      <c r="E1964" s="95"/>
      <c r="F1964" s="95"/>
      <c r="G1964" s="257"/>
    </row>
    <row r="1965" spans="1:7" ht="15">
      <c r="A1965" s="126"/>
      <c r="B1965" s="256"/>
      <c r="C1965" s="95"/>
      <c r="D1965" s="95"/>
      <c r="E1965" s="95"/>
      <c r="F1965" s="95"/>
      <c r="G1965" s="257"/>
    </row>
    <row r="1966" spans="1:7" ht="15">
      <c r="A1966" s="126"/>
      <c r="B1966" s="256"/>
      <c r="C1966" s="95"/>
      <c r="D1966" s="95"/>
      <c r="E1966" s="95"/>
      <c r="F1966" s="95"/>
      <c r="G1966" s="257"/>
    </row>
    <row r="1967" spans="1:7" ht="15">
      <c r="A1967" s="126"/>
      <c r="B1967" s="256"/>
      <c r="C1967" s="95"/>
      <c r="D1967" s="95"/>
      <c r="E1967" s="95"/>
      <c r="F1967" s="95"/>
      <c r="G1967" s="257"/>
    </row>
    <row r="1968" spans="1:7" ht="15">
      <c r="A1968" s="126"/>
      <c r="B1968" s="256"/>
      <c r="C1968" s="95"/>
      <c r="D1968" s="95"/>
      <c r="E1968" s="95"/>
      <c r="F1968" s="95"/>
      <c r="G1968" s="257"/>
    </row>
    <row r="1969" spans="1:7" ht="15">
      <c r="A1969" s="126"/>
      <c r="B1969" s="256"/>
      <c r="C1969" s="95"/>
      <c r="D1969" s="95"/>
      <c r="E1969" s="95"/>
      <c r="F1969" s="95"/>
      <c r="G1969" s="257"/>
    </row>
    <row r="1970" spans="1:7" ht="15">
      <c r="A1970" s="126"/>
      <c r="B1970" s="256"/>
      <c r="C1970" s="95"/>
      <c r="D1970" s="95"/>
      <c r="E1970" s="95"/>
      <c r="F1970" s="95"/>
      <c r="G1970" s="257"/>
    </row>
    <row r="1971" spans="1:7" ht="15">
      <c r="A1971" s="126"/>
      <c r="B1971" s="256"/>
      <c r="C1971" s="95"/>
      <c r="D1971" s="95"/>
      <c r="E1971" s="95"/>
      <c r="F1971" s="95"/>
      <c r="G1971" s="257"/>
    </row>
    <row r="1972" spans="1:7" ht="15">
      <c r="A1972" s="126"/>
      <c r="B1972" s="256"/>
      <c r="C1972" s="95"/>
      <c r="D1972" s="95"/>
      <c r="E1972" s="95"/>
      <c r="F1972" s="95"/>
      <c r="G1972" s="257"/>
    </row>
    <row r="1973" spans="1:7" ht="15">
      <c r="A1973" s="126"/>
      <c r="B1973" s="256"/>
      <c r="C1973" s="95"/>
      <c r="D1973" s="95"/>
      <c r="E1973" s="95"/>
      <c r="F1973" s="95"/>
      <c r="G1973" s="257"/>
    </row>
    <row r="1974" spans="1:7" ht="15">
      <c r="A1974" s="126"/>
      <c r="B1974" s="256"/>
      <c r="C1974" s="95"/>
      <c r="D1974" s="95"/>
      <c r="E1974" s="95"/>
      <c r="F1974" s="95"/>
      <c r="G1974" s="257"/>
    </row>
    <row r="1975" spans="1:7" ht="15">
      <c r="A1975" s="126"/>
      <c r="B1975" s="256"/>
      <c r="C1975" s="95"/>
      <c r="D1975" s="95"/>
      <c r="E1975" s="95"/>
      <c r="F1975" s="95"/>
      <c r="G1975" s="257"/>
    </row>
    <row r="1976" spans="1:7" ht="15">
      <c r="A1976" s="126"/>
      <c r="B1976" s="256"/>
      <c r="C1976" s="95"/>
      <c r="D1976" s="95"/>
      <c r="E1976" s="95"/>
      <c r="F1976" s="95"/>
      <c r="G1976" s="257"/>
    </row>
    <row r="1977" spans="1:7" ht="15">
      <c r="A1977" s="126"/>
      <c r="B1977" s="256"/>
      <c r="C1977" s="95"/>
      <c r="D1977" s="95"/>
      <c r="E1977" s="95"/>
      <c r="F1977" s="95"/>
      <c r="G1977" s="257"/>
    </row>
    <row r="1978" spans="1:7" ht="15">
      <c r="A1978" s="126"/>
      <c r="B1978" s="256"/>
      <c r="C1978" s="95"/>
      <c r="D1978" s="95"/>
      <c r="E1978" s="95"/>
      <c r="F1978" s="95"/>
      <c r="G1978" s="257"/>
    </row>
    <row r="1979" spans="1:7" ht="15">
      <c r="A1979" s="126"/>
      <c r="B1979" s="256"/>
      <c r="C1979" s="95"/>
      <c r="D1979" s="95"/>
      <c r="E1979" s="95"/>
      <c r="F1979" s="95"/>
      <c r="G1979" s="257"/>
    </row>
    <row r="1980" spans="1:7" ht="15">
      <c r="A1980" s="126"/>
      <c r="B1980" s="256"/>
      <c r="C1980" s="95"/>
      <c r="D1980" s="95"/>
      <c r="E1980" s="95"/>
      <c r="F1980" s="95"/>
      <c r="G1980" s="257"/>
    </row>
    <row r="1981" spans="1:7" ht="15">
      <c r="A1981" s="126"/>
      <c r="B1981" s="256"/>
      <c r="C1981" s="95"/>
      <c r="D1981" s="95"/>
      <c r="E1981" s="95"/>
      <c r="F1981" s="95"/>
      <c r="G1981" s="257"/>
    </row>
    <row r="1982" spans="1:7" ht="15">
      <c r="A1982" s="126"/>
      <c r="B1982" s="256"/>
      <c r="C1982" s="95"/>
      <c r="D1982" s="95"/>
      <c r="E1982" s="95"/>
      <c r="F1982" s="95"/>
      <c r="G1982" s="257"/>
    </row>
    <row r="1983" spans="1:7" ht="15">
      <c r="A1983" s="126"/>
      <c r="B1983" s="256"/>
      <c r="C1983" s="95"/>
      <c r="D1983" s="95"/>
      <c r="E1983" s="95"/>
      <c r="F1983" s="95"/>
      <c r="G1983" s="257"/>
    </row>
    <row r="1984" spans="1:7" ht="15">
      <c r="A1984" s="126"/>
      <c r="B1984" s="256"/>
      <c r="C1984" s="95"/>
      <c r="D1984" s="95"/>
      <c r="E1984" s="95"/>
      <c r="F1984" s="95"/>
      <c r="G1984" s="257"/>
    </row>
    <row r="1985" spans="1:7" ht="15">
      <c r="A1985" s="126"/>
      <c r="B1985" s="256"/>
      <c r="C1985" s="95"/>
      <c r="D1985" s="95"/>
      <c r="E1985" s="95"/>
      <c r="F1985" s="95"/>
      <c r="G1985" s="257"/>
    </row>
    <row r="1986" spans="1:7" ht="15">
      <c r="A1986" s="126"/>
      <c r="B1986" s="256"/>
      <c r="C1986" s="95"/>
      <c r="D1986" s="95"/>
      <c r="E1986" s="95"/>
      <c r="F1986" s="95"/>
      <c r="G1986" s="257"/>
    </row>
    <row r="1987" spans="1:7" ht="15">
      <c r="A1987" s="126"/>
      <c r="B1987" s="256"/>
      <c r="C1987" s="95"/>
      <c r="D1987" s="95"/>
      <c r="E1987" s="95"/>
      <c r="F1987" s="95"/>
      <c r="G1987" s="257"/>
    </row>
    <row r="1988" spans="1:7" ht="15">
      <c r="A1988" s="126"/>
      <c r="B1988" s="256"/>
      <c r="C1988" s="95"/>
      <c r="D1988" s="95"/>
      <c r="E1988" s="95"/>
      <c r="F1988" s="95"/>
      <c r="G1988" s="257"/>
    </row>
    <row r="1989" spans="1:7" ht="15">
      <c r="A1989" s="126"/>
      <c r="B1989" s="256"/>
      <c r="C1989" s="95"/>
      <c r="D1989" s="95"/>
      <c r="E1989" s="95"/>
      <c r="F1989" s="95"/>
      <c r="G1989" s="257"/>
    </row>
    <row r="1990" spans="1:7" ht="15">
      <c r="A1990" s="126"/>
      <c r="B1990" s="256"/>
      <c r="C1990" s="95"/>
      <c r="D1990" s="95"/>
      <c r="E1990" s="95"/>
      <c r="F1990" s="95"/>
      <c r="G1990" s="257"/>
    </row>
    <row r="1991" spans="1:7" ht="15">
      <c r="A1991" s="126"/>
      <c r="B1991" s="256"/>
      <c r="C1991" s="95"/>
      <c r="D1991" s="95"/>
      <c r="E1991" s="95"/>
      <c r="F1991" s="95"/>
      <c r="G1991" s="257"/>
    </row>
    <row r="1992" spans="1:7" ht="15">
      <c r="A1992" s="126"/>
      <c r="B1992" s="256"/>
      <c r="C1992" s="95"/>
      <c r="D1992" s="95"/>
      <c r="E1992" s="95"/>
      <c r="F1992" s="95"/>
      <c r="G1992" s="257"/>
    </row>
    <row r="1993" spans="1:7" ht="15">
      <c r="A1993" s="126"/>
      <c r="B1993" s="256"/>
      <c r="C1993" s="95"/>
      <c r="D1993" s="95"/>
      <c r="E1993" s="95"/>
      <c r="F1993" s="95"/>
      <c r="G1993" s="257"/>
    </row>
    <row r="1994" spans="1:7" ht="15">
      <c r="A1994" s="126"/>
      <c r="B1994" s="256"/>
      <c r="C1994" s="95"/>
      <c r="D1994" s="95"/>
      <c r="E1994" s="95"/>
      <c r="F1994" s="95"/>
      <c r="G1994" s="257"/>
    </row>
    <row r="1995" spans="1:7" ht="15">
      <c r="A1995" s="126"/>
      <c r="B1995" s="256"/>
      <c r="C1995" s="95"/>
      <c r="D1995" s="95"/>
      <c r="E1995" s="95"/>
      <c r="F1995" s="95"/>
      <c r="G1995" s="257"/>
    </row>
    <row r="1996" spans="1:7" ht="15">
      <c r="A1996" s="126"/>
      <c r="B1996" s="256"/>
      <c r="C1996" s="95"/>
      <c r="D1996" s="95"/>
      <c r="E1996" s="95"/>
      <c r="F1996" s="95"/>
      <c r="G1996" s="257"/>
    </row>
    <row r="1997" spans="1:7" ht="15">
      <c r="A1997" s="126"/>
      <c r="B1997" s="256"/>
      <c r="C1997" s="95"/>
      <c r="D1997" s="95"/>
      <c r="E1997" s="95"/>
      <c r="F1997" s="95"/>
      <c r="G1997" s="257"/>
    </row>
    <row r="1998" spans="1:7" ht="15">
      <c r="A1998" s="126"/>
      <c r="B1998" s="256"/>
      <c r="C1998" s="95"/>
      <c r="D1998" s="95"/>
      <c r="E1998" s="95"/>
      <c r="F1998" s="95"/>
      <c r="G1998" s="257"/>
    </row>
    <row r="1999" spans="1:7" ht="15">
      <c r="A1999" s="126"/>
      <c r="B1999" s="256"/>
      <c r="C1999" s="95"/>
      <c r="D1999" s="95"/>
      <c r="E1999" s="95"/>
      <c r="F1999" s="95"/>
      <c r="G1999" s="257"/>
    </row>
    <row r="2000" spans="1:7" ht="15">
      <c r="A2000" s="126"/>
      <c r="B2000" s="256"/>
      <c r="C2000" s="95"/>
      <c r="D2000" s="95"/>
      <c r="E2000" s="95"/>
      <c r="F2000" s="95"/>
      <c r="G2000" s="257"/>
    </row>
    <row r="2001" spans="1:7" ht="15">
      <c r="A2001" s="126"/>
      <c r="B2001" s="256"/>
      <c r="C2001" s="95"/>
      <c r="D2001" s="95"/>
      <c r="E2001" s="95"/>
      <c r="F2001" s="95"/>
      <c r="G2001" s="257"/>
    </row>
    <row r="2002" spans="1:7" ht="15">
      <c r="A2002" s="126"/>
      <c r="B2002" s="256"/>
      <c r="C2002" s="95"/>
      <c r="D2002" s="95"/>
      <c r="E2002" s="95"/>
      <c r="F2002" s="95"/>
      <c r="G2002" s="257"/>
    </row>
    <row r="2003" spans="1:7" ht="15">
      <c r="A2003" s="126"/>
      <c r="B2003" s="256"/>
      <c r="C2003" s="95"/>
      <c r="D2003" s="95"/>
      <c r="E2003" s="95"/>
      <c r="F2003" s="95"/>
      <c r="G2003" s="257"/>
    </row>
    <row r="2004" spans="1:7" ht="15">
      <c r="A2004" s="126"/>
      <c r="B2004" s="256"/>
      <c r="C2004" s="95"/>
      <c r="D2004" s="95"/>
      <c r="E2004" s="95"/>
      <c r="F2004" s="95"/>
      <c r="G2004" s="257"/>
    </row>
    <row r="2005" spans="1:7" ht="15">
      <c r="A2005" s="126"/>
      <c r="B2005" s="256"/>
      <c r="C2005" s="95"/>
      <c r="D2005" s="95"/>
      <c r="E2005" s="95"/>
      <c r="F2005" s="95"/>
      <c r="G2005" s="257"/>
    </row>
    <row r="2006" spans="1:7" ht="13.4" customHeight="1" thickBot="1">
      <c r="A2006" s="127"/>
      <c r="B2006" s="399" t="str">
        <f ca="1">OFFSET(L!$C$1,MATCH("General"&amp;"Cpy",L!$A:$A,0)-1,SL,,)</f>
        <v>© 2026 Responsible Minerals Initiative. All rights reserved.</v>
      </c>
      <c r="C2006" s="399"/>
      <c r="D2006" s="399"/>
      <c r="E2006" s="399"/>
      <c r="F2006" s="399"/>
      <c r="G2006" s="260"/>
    </row>
    <row r="2007" spans="1:7" ht="14" thickTop="1">
      <c r="F2007" s="262"/>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baseColWidth="10" defaultColWidth="8.84375" defaultRowHeight="13.5"/>
  <cols>
    <col min="1" max="1" width="9.15234375" style="173" bestFit="1" customWidth="1"/>
    <col min="2" max="2" width="42.84375" style="173" customWidth="1"/>
    <col min="3" max="3" width="63.84375" style="173" customWidth="1"/>
    <col min="4" max="4" width="25.61328125" style="173" customWidth="1"/>
    <col min="5" max="5" width="12.61328125" style="173" customWidth="1"/>
    <col min="6" max="6" width="12.61328125" style="174" customWidth="1"/>
    <col min="7" max="7" width="15.3828125" style="173" customWidth="1"/>
    <col min="8" max="8" width="23.84375" style="173" customWidth="1"/>
    <col min="9" max="9" width="28.15234375" style="173" customWidth="1"/>
    <col min="10" max="10" width="48.23046875" style="173" hidden="1" customWidth="1"/>
    <col min="11" max="11" width="49.765625" style="173" hidden="1" customWidth="1"/>
    <col min="12" max="16384" width="8.84375" style="173"/>
  </cols>
  <sheetData>
    <row r="1" spans="1:11" ht="168.65" customHeight="1">
      <c r="A1" s="400"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400"/>
      <c r="C1" s="400"/>
      <c r="D1" s="400"/>
      <c r="E1" s="400"/>
      <c r="F1" s="400"/>
      <c r="G1" s="400"/>
    </row>
    <row r="2" spans="1:11">
      <c r="A2" s="401"/>
      <c r="B2" s="401"/>
      <c r="C2" s="401"/>
      <c r="D2" s="401"/>
      <c r="E2" s="401"/>
      <c r="F2" s="401"/>
      <c r="G2" s="401"/>
      <c r="H2" s="401"/>
      <c r="I2" s="401"/>
    </row>
    <row r="3" spans="1:11">
      <c r="A3" s="401"/>
      <c r="B3" s="401"/>
      <c r="C3" s="401"/>
      <c r="D3" s="401"/>
      <c r="E3" s="401"/>
      <c r="F3" s="401"/>
      <c r="G3" s="401"/>
      <c r="H3" s="401"/>
      <c r="I3" s="401"/>
    </row>
    <row r="4" spans="1:11" s="176" customFormat="1" ht="40.5">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4"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4"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4"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4"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4"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4"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4"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4"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4"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4"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4"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4"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4"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4"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4"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4"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4"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4"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4"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4"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4"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4"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4"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4"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4"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4"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4"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4"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4"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4"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4"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4"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4"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4"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4"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4"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4"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4"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4"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4"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4"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4"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4"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4"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4"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4"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4"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4"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4"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4"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4"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4"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4"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4"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4"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4"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4"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4"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4"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4"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4"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4"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4"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4"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4"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4"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4"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4"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4"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4"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4"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4"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4"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4"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4"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4"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4"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4"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4"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4"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4"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4"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4"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4"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4"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4"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4"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4"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4"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4"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4"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4"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4"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4"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4"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4"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4"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4"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4"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4"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4"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4"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4"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4"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4"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4"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4"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4"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4"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4"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4"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4"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4"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4"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4"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4"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4"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4"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4"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4"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4"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4"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4"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4"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4"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4"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4"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4"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4"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4"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4"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4"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4"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4"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4"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4"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4"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4"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4"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4"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4"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4"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4"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4"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4"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4"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4"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4"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4"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4"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4"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4"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4"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4"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4"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4"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4"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4"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4"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4"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4"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4"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4"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4"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4"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4"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4"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4"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4"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4"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4"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4"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4"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4"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4"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4"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4"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4"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4"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4"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4"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4"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4"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4"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4"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4"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4"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4"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4"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4"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4"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4"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4"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4"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4"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4"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4"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4"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4"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4"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4"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4"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4"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4"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4"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4"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4"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4"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4"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4"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4"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4"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4"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4"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4"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4"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4"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4"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4"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4"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4"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4"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4"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4"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4"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4"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4"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4"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4"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4"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4"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4"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4"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4"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4"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4"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4"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4"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4"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4"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4"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4"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4"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4"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4"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4"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4"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4"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4"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4"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4"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4"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4"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4"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4"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4"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4"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4"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4"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4"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4"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4"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4"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4"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4"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4"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4"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4"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4"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4"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4"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4"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4"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4"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4"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4"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4"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4"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4"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4"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4"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4"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4"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4"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4"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4"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4"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4"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4"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4"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4"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4"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4"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4"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4"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4"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4"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4"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4"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4"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4"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4"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4"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4"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4"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4"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4"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4"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4"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4"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4"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4"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4"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4"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4"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4"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4"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4"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4"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4"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4"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4"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4"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baseColWidth="10" defaultColWidth="8.84375" defaultRowHeight="13.5"/>
  <cols>
    <col min="1" max="1" width="14.61328125" style="148" customWidth="1"/>
    <col min="2" max="2" width="14" style="148" customWidth="1"/>
    <col min="3" max="3" width="6.15234375" style="148" customWidth="1"/>
    <col min="4" max="4" width="56.23046875" style="148" customWidth="1"/>
    <col min="5" max="5" width="53.765625" style="216" customWidth="1"/>
    <col min="6" max="6" width="54.15234375" style="148" customWidth="1"/>
    <col min="7" max="7" width="68.23046875" style="148" customWidth="1"/>
    <col min="8" max="8" width="49.23046875" style="148" customWidth="1"/>
    <col min="9" max="9" width="51.61328125" style="148" customWidth="1"/>
    <col min="10" max="10" width="50.23046875" style="148" customWidth="1"/>
    <col min="11" max="11" width="51.84375" customWidth="1"/>
    <col min="12" max="12" width="66.84375" style="239" customWidth="1"/>
    <col min="13" max="13" width="46.15234375" style="106" customWidth="1"/>
    <col min="14" max="15" width="8.84375" style="106" customWidth="1"/>
    <col min="16" max="16384" width="8.843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1">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37.5">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0.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7">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40.5">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0.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0.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0.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1">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27">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81">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27">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67.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0.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0.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48.5">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1.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40.5">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391.5">
      <c r="A27" s="148" t="str">
        <f t="shared" si="1"/>
        <v>InstructionsA28</v>
      </c>
      <c r="B27" s="148" t="s">
        <v>515</v>
      </c>
      <c r="C27" s="148" t="s">
        <v>952</v>
      </c>
      <c r="D27" s="109" t="s">
        <v>11969</v>
      </c>
      <c r="E27" s="242" t="s">
        <v>13586</v>
      </c>
      <c r="F27" s="246"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29.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55">
      <c r="A31" s="148" t="str">
        <f t="shared" si="3"/>
        <v>InstructionsA32</v>
      </c>
      <c r="B31" s="148" t="s">
        <v>515</v>
      </c>
      <c r="C31" s="148" t="s">
        <v>1152</v>
      </c>
      <c r="D31" s="109" t="s">
        <v>13465</v>
      </c>
      <c r="E31" s="242" t="s">
        <v>13588</v>
      </c>
      <c r="F31" s="248" t="s">
        <v>13687</v>
      </c>
      <c r="G31" s="251" t="s">
        <v>14573</v>
      </c>
      <c r="H31" s="223" t="s">
        <v>13907</v>
      </c>
      <c r="I31" s="217" t="s">
        <v>13958</v>
      </c>
      <c r="J31" s="217" t="s">
        <v>13466</v>
      </c>
      <c r="K31" s="224" t="s">
        <v>14010</v>
      </c>
      <c r="L31" s="217" t="s">
        <v>14063</v>
      </c>
      <c r="M31" s="217" t="s">
        <v>14126</v>
      </c>
    </row>
    <row r="32" spans="1:13" ht="116">
      <c r="A32" s="148" t="str">
        <f t="shared" si="3"/>
        <v>InstructionsA33</v>
      </c>
      <c r="B32" s="148" t="s">
        <v>515</v>
      </c>
      <c r="C32" s="148" t="s">
        <v>1153</v>
      </c>
      <c r="D32" s="109" t="s">
        <v>13467</v>
      </c>
      <c r="E32" s="197" t="s">
        <v>13589</v>
      </c>
      <c r="F32" s="248" t="s">
        <v>13688</v>
      </c>
      <c r="G32" s="251" t="s">
        <v>14574</v>
      </c>
      <c r="H32" s="223" t="s">
        <v>13468</v>
      </c>
      <c r="I32" s="217" t="s">
        <v>13469</v>
      </c>
      <c r="J32" s="217" t="s">
        <v>13470</v>
      </c>
      <c r="K32" s="224" t="s">
        <v>13471</v>
      </c>
      <c r="L32" s="217" t="s">
        <v>14064</v>
      </c>
      <c r="M32" s="217" t="s">
        <v>13472</v>
      </c>
    </row>
    <row r="33" spans="1:13" ht="116">
      <c r="A33" s="148" t="str">
        <f t="shared" si="3"/>
        <v>InstructionsA34</v>
      </c>
      <c r="B33" s="148" t="s">
        <v>515</v>
      </c>
      <c r="C33" s="148" t="s">
        <v>1154</v>
      </c>
      <c r="D33" s="109" t="s">
        <v>13473</v>
      </c>
      <c r="E33" s="242" t="s">
        <v>13474</v>
      </c>
      <c r="F33" s="248" t="s">
        <v>13689</v>
      </c>
      <c r="G33" s="251" t="s">
        <v>14575</v>
      </c>
      <c r="H33" s="223" t="s">
        <v>13475</v>
      </c>
      <c r="I33" s="217" t="s">
        <v>14564</v>
      </c>
      <c r="J33" s="217" t="s">
        <v>13476</v>
      </c>
      <c r="K33" s="224" t="s">
        <v>14885</v>
      </c>
      <c r="L33" s="217" t="s">
        <v>13477</v>
      </c>
      <c r="M33" s="217" t="s">
        <v>13478</v>
      </c>
    </row>
    <row r="34" spans="1:13" ht="40.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58">
      <c r="A35" s="148" t="str">
        <f t="shared" si="3"/>
        <v>InstructionsA37</v>
      </c>
      <c r="B35" s="148" t="s">
        <v>515</v>
      </c>
      <c r="C35" s="148" t="s">
        <v>1155</v>
      </c>
      <c r="D35" s="148" t="s">
        <v>13461</v>
      </c>
      <c r="E35" s="197" t="s">
        <v>13590</v>
      </c>
      <c r="F35" s="248" t="s">
        <v>13691</v>
      </c>
      <c r="G35" s="252"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08">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08">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01.5">
      <c r="A39" s="148" t="str">
        <f t="shared" si="3"/>
        <v>InstructionsA41</v>
      </c>
      <c r="B39" s="148" t="s">
        <v>515</v>
      </c>
      <c r="C39" s="148" t="s">
        <v>953</v>
      </c>
      <c r="D39" s="109" t="s">
        <v>13505</v>
      </c>
      <c r="E39" s="197" t="s">
        <v>13593</v>
      </c>
      <c r="F39" s="246" t="s">
        <v>13694</v>
      </c>
      <c r="G39" s="217" t="s">
        <v>14578</v>
      </c>
      <c r="H39" s="217" t="s">
        <v>13911</v>
      </c>
      <c r="I39" s="217" t="s">
        <v>13961</v>
      </c>
      <c r="J39" s="217" t="s">
        <v>14659</v>
      </c>
      <c r="K39" s="224" t="s">
        <v>14014</v>
      </c>
      <c r="L39" s="217" t="s">
        <v>14069</v>
      </c>
      <c r="M39" s="217" t="s">
        <v>14130</v>
      </c>
    </row>
    <row r="40" spans="1:13" ht="364.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03">
      <c r="A41" s="148" t="str">
        <f t="shared" si="3"/>
        <v>InstructionsA43</v>
      </c>
      <c r="B41" s="148" t="s">
        <v>515</v>
      </c>
      <c r="C41" s="148" t="s">
        <v>1159</v>
      </c>
      <c r="D41" s="109" t="s">
        <v>13489</v>
      </c>
      <c r="E41" s="242" t="s">
        <v>13595</v>
      </c>
      <c r="F41" s="246" t="s">
        <v>13695</v>
      </c>
      <c r="G41" s="217" t="s">
        <v>14580</v>
      </c>
      <c r="H41" s="223" t="s">
        <v>13912</v>
      </c>
      <c r="I41" s="217" t="s">
        <v>13962</v>
      </c>
      <c r="J41" s="217" t="s">
        <v>13490</v>
      </c>
      <c r="K41" s="224" t="s">
        <v>14015</v>
      </c>
      <c r="L41" s="217" t="s">
        <v>14070</v>
      </c>
      <c r="M41" s="217" t="s">
        <v>14131</v>
      </c>
    </row>
    <row r="42" spans="1:13" ht="188.5">
      <c r="A42" s="148" t="str">
        <f t="shared" si="3"/>
        <v>InstructionsA44</v>
      </c>
      <c r="B42" s="148" t="s">
        <v>515</v>
      </c>
      <c r="C42" s="148" t="s">
        <v>1160</v>
      </c>
      <c r="D42" s="148" t="s">
        <v>13491</v>
      </c>
      <c r="E42" s="242" t="s">
        <v>13596</v>
      </c>
      <c r="F42" s="246" t="s">
        <v>13696</v>
      </c>
      <c r="G42" s="217" t="s">
        <v>13857</v>
      </c>
      <c r="H42" s="223" t="s">
        <v>13913</v>
      </c>
      <c r="I42" s="217" t="s">
        <v>13963</v>
      </c>
      <c r="J42" s="217" t="s">
        <v>13492</v>
      </c>
      <c r="K42" s="224" t="s">
        <v>14016</v>
      </c>
      <c r="L42" s="217" t="s">
        <v>14071</v>
      </c>
      <c r="M42" s="217" t="s">
        <v>14132</v>
      </c>
    </row>
    <row r="43" spans="1:13" ht="101.5">
      <c r="A43" s="148" t="str">
        <f t="shared" si="3"/>
        <v>InstructionsA45</v>
      </c>
      <c r="B43" s="148" t="s">
        <v>515</v>
      </c>
      <c r="C43" s="148" t="s">
        <v>1161</v>
      </c>
      <c r="D43" s="148" t="s">
        <v>13493</v>
      </c>
      <c r="E43" s="242" t="s">
        <v>13494</v>
      </c>
      <c r="F43" s="246"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0.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7">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87">
      <c r="A47" s="148" t="str">
        <f t="shared" si="3"/>
        <v>InstructionsA50</v>
      </c>
      <c r="B47" s="148" t="s">
        <v>515</v>
      </c>
      <c r="C47" s="148" t="s">
        <v>1164</v>
      </c>
      <c r="D47" s="148" t="s">
        <v>11976</v>
      </c>
      <c r="E47" s="242" t="s">
        <v>13598</v>
      </c>
      <c r="F47" s="246" t="s">
        <v>13701</v>
      </c>
      <c r="G47" s="217" t="s">
        <v>13861</v>
      </c>
      <c r="H47" s="223" t="s">
        <v>13917</v>
      </c>
      <c r="I47" s="223" t="s">
        <v>13967</v>
      </c>
      <c r="J47" s="217" t="s">
        <v>14661</v>
      </c>
      <c r="K47" s="224" t="s">
        <v>14020</v>
      </c>
      <c r="L47" s="217" t="s">
        <v>14075</v>
      </c>
      <c r="M47" s="223" t="s">
        <v>14137</v>
      </c>
    </row>
    <row r="48" spans="1:13" ht="67.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4">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35">
      <c r="A50" s="148" t="str">
        <f t="shared" si="4"/>
        <v>InstructionsA53</v>
      </c>
      <c r="B50" s="148" t="s">
        <v>515</v>
      </c>
      <c r="C50" s="148" t="s">
        <v>1167</v>
      </c>
      <c r="D50" s="148" t="s">
        <v>11975</v>
      </c>
      <c r="E50" s="242" t="s">
        <v>12819</v>
      </c>
      <c r="F50" s="246" t="s">
        <v>13704</v>
      </c>
      <c r="G50" s="223" t="s">
        <v>13863</v>
      </c>
      <c r="H50" s="223" t="s">
        <v>11987</v>
      </c>
      <c r="I50" s="223" t="s">
        <v>13969</v>
      </c>
      <c r="J50" s="217" t="s">
        <v>14664</v>
      </c>
      <c r="K50" s="224" t="s">
        <v>14022</v>
      </c>
      <c r="L50" s="217" t="s">
        <v>12948</v>
      </c>
      <c r="M50" s="223" t="s">
        <v>14138</v>
      </c>
    </row>
    <row r="51" spans="1:13" ht="81">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4.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1.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67.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3.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3.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4">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37.5">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81">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62">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189">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16">
      <c r="A62" s="148" t="str">
        <f t="shared" si="4"/>
        <v>InstructionsA65</v>
      </c>
      <c r="B62" s="148" t="s">
        <v>515</v>
      </c>
      <c r="C62" s="148" t="s">
        <v>618</v>
      </c>
      <c r="D62" s="148" t="s">
        <v>11961</v>
      </c>
      <c r="E62" s="148" t="s">
        <v>13608</v>
      </c>
      <c r="F62" s="246" t="s">
        <v>13715</v>
      </c>
      <c r="G62" s="223" t="s">
        <v>13866</v>
      </c>
      <c r="H62" s="223" t="s">
        <v>13920</v>
      </c>
      <c r="I62" s="223" t="s">
        <v>13970</v>
      </c>
      <c r="J62" s="217" t="s">
        <v>14676</v>
      </c>
      <c r="K62" s="224" t="s">
        <v>14025</v>
      </c>
      <c r="L62" s="217" t="s">
        <v>14080</v>
      </c>
      <c r="M62" s="223" t="s">
        <v>14141</v>
      </c>
    </row>
    <row r="63" spans="1:13" ht="40.5">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02.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27">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10.5">
      <c r="A66" s="148" t="str">
        <f t="shared" si="4"/>
        <v>InstructionsA69</v>
      </c>
      <c r="B66" s="148" t="s">
        <v>515</v>
      </c>
      <c r="C66" s="148" t="s">
        <v>625</v>
      </c>
      <c r="D66" s="148" t="s">
        <v>12691</v>
      </c>
      <c r="E66" s="241" t="s">
        <v>12822</v>
      </c>
      <c r="F66" s="148" t="s">
        <v>13719</v>
      </c>
      <c r="G66" s="253" t="s">
        <v>12994</v>
      </c>
      <c r="H66" s="138" t="s">
        <v>12941</v>
      </c>
      <c r="I66" s="148" t="s">
        <v>13972</v>
      </c>
      <c r="J66" s="148" t="s">
        <v>12969</v>
      </c>
      <c r="K66" s="215" t="s">
        <v>12791</v>
      </c>
      <c r="L66" s="221" t="s">
        <v>12949</v>
      </c>
      <c r="M66" s="148" t="s">
        <v>12933</v>
      </c>
    </row>
    <row r="67" spans="1:15" ht="148.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48.5">
      <c r="A68" s="148" t="str">
        <f t="shared" si="4"/>
        <v>InstructionsA71</v>
      </c>
      <c r="B68" s="148" t="s">
        <v>515</v>
      </c>
      <c r="C68" s="148" t="s">
        <v>626</v>
      </c>
      <c r="D68" s="148" t="s">
        <v>12689</v>
      </c>
      <c r="E68" s="241" t="s">
        <v>13611</v>
      </c>
      <c r="F68" s="148" t="s">
        <v>13721</v>
      </c>
      <c r="G68" s="253" t="s">
        <v>12995</v>
      </c>
      <c r="H68" s="138" t="s">
        <v>12943</v>
      </c>
      <c r="I68" s="148" t="s">
        <v>12981</v>
      </c>
      <c r="J68" s="148" t="s">
        <v>12971</v>
      </c>
      <c r="K68" s="215" t="s">
        <v>12793</v>
      </c>
      <c r="L68" s="221" t="s">
        <v>12951</v>
      </c>
      <c r="M68" s="148" t="s">
        <v>12935</v>
      </c>
    </row>
    <row r="69" spans="1:15" ht="297">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94.5">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40.5">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7">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67.5">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7">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0.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7">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7">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7">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7">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7">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7">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7">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7">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7">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7">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1">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89">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3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48.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67.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3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08">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3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29.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08">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10.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0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7">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67.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7">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48.5">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08">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270">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56.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7">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3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81">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02.5">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189">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175.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7">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7">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40.5">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43.5">
      <c r="A137" s="148" t="str">
        <f t="shared" si="9"/>
        <v>DeclarationB6</v>
      </c>
      <c r="B137" s="148" t="s">
        <v>950</v>
      </c>
      <c r="C137" s="148" t="s">
        <v>911</v>
      </c>
      <c r="D137" s="148" t="s">
        <v>11947</v>
      </c>
      <c r="E137" s="148" t="s">
        <v>13616</v>
      </c>
      <c r="F137" s="246" t="s">
        <v>13772</v>
      </c>
      <c r="G137" s="223" t="s">
        <v>13882</v>
      </c>
      <c r="H137" s="217" t="s">
        <v>13929</v>
      </c>
      <c r="I137" s="223" t="s">
        <v>13978</v>
      </c>
      <c r="J137" s="223" t="s">
        <v>14300</v>
      </c>
      <c r="K137" s="224" t="s">
        <v>14031</v>
      </c>
      <c r="L137" s="217" t="s">
        <v>12958</v>
      </c>
      <c r="M137" s="223" t="s">
        <v>14160</v>
      </c>
    </row>
    <row r="138" spans="1:13" ht="54">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7">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7">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7">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7">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7">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7">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27">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29">
      <c r="A158" s="148" t="str">
        <f t="shared" si="10"/>
        <v>DeclarationB25</v>
      </c>
      <c r="B158" s="148" t="s">
        <v>950</v>
      </c>
      <c r="C158" s="148" t="s">
        <v>461</v>
      </c>
      <c r="D158" s="109" t="s">
        <v>11968</v>
      </c>
      <c r="E158" s="197" t="s">
        <v>12873</v>
      </c>
      <c r="F158" s="246" t="s">
        <v>13790</v>
      </c>
      <c r="G158" s="223" t="s">
        <v>13883</v>
      </c>
      <c r="H158" s="223" t="s">
        <v>13930</v>
      </c>
      <c r="I158" s="223" t="s">
        <v>13979</v>
      </c>
      <c r="J158" s="223" t="s">
        <v>14301</v>
      </c>
      <c r="K158" s="224" t="s">
        <v>14032</v>
      </c>
      <c r="L158" s="217" t="s">
        <v>12961</v>
      </c>
      <c r="M158" s="223" t="s">
        <v>14178</v>
      </c>
    </row>
    <row r="159" spans="1:13" ht="14.5">
      <c r="A159" s="148" t="str">
        <f t="shared" si="10"/>
        <v>DeclarationB31</v>
      </c>
      <c r="B159" s="148" t="s">
        <v>950</v>
      </c>
      <c r="C159" s="148" t="s">
        <v>462</v>
      </c>
      <c r="D159" s="109" t="s">
        <v>11998</v>
      </c>
      <c r="E159" s="197" t="s">
        <v>11999</v>
      </c>
      <c r="F159" s="246" t="s">
        <v>13791</v>
      </c>
      <c r="G159" s="217" t="s">
        <v>12000</v>
      </c>
      <c r="H159" s="223" t="s">
        <v>13931</v>
      </c>
      <c r="I159" s="217" t="s">
        <v>12001</v>
      </c>
      <c r="J159" s="217" t="s">
        <v>12002</v>
      </c>
      <c r="K159" s="224" t="s">
        <v>12003</v>
      </c>
      <c r="L159" s="217" t="s">
        <v>12004</v>
      </c>
      <c r="M159" s="217" t="s">
        <v>12005</v>
      </c>
    </row>
    <row r="160" spans="1:13" ht="54">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40.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0.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29">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29">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40.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7">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7">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67.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4">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27">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29">
      <c r="A171" s="148" t="str">
        <f t="shared" si="12"/>
        <v>DeclarationB83</v>
      </c>
      <c r="B171" s="148" t="s">
        <v>950</v>
      </c>
      <c r="C171" s="148" t="s">
        <v>469</v>
      </c>
      <c r="D171" s="109" t="s">
        <v>13421</v>
      </c>
      <c r="E171" s="242" t="s">
        <v>13422</v>
      </c>
      <c r="F171" s="246" t="s">
        <v>13799</v>
      </c>
      <c r="G171" s="217" t="s">
        <v>13423</v>
      </c>
      <c r="H171" s="217" t="s">
        <v>13424</v>
      </c>
      <c r="I171" s="217" t="s">
        <v>13425</v>
      </c>
      <c r="J171" s="217" t="s">
        <v>13426</v>
      </c>
      <c r="K171" s="224" t="s">
        <v>13427</v>
      </c>
      <c r="L171" s="217" t="s">
        <v>13428</v>
      </c>
      <c r="M171" s="217" t="s">
        <v>13429</v>
      </c>
    </row>
    <row r="172" spans="1:13" ht="40.5">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27">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29">
      <c r="A174" s="148" t="str">
        <f t="shared" si="12"/>
        <v>DeclarationB89</v>
      </c>
      <c r="B174" s="148" t="s">
        <v>950</v>
      </c>
      <c r="C174" s="148" t="s">
        <v>13375</v>
      </c>
      <c r="D174" s="148" t="s">
        <v>13528</v>
      </c>
      <c r="E174" s="245" t="s">
        <v>14428</v>
      </c>
      <c r="F174" s="246" t="s">
        <v>14470</v>
      </c>
      <c r="G174" s="245" t="s">
        <v>14429</v>
      </c>
      <c r="H174" s="245" t="s">
        <v>14430</v>
      </c>
      <c r="I174" s="245" t="s">
        <v>14431</v>
      </c>
      <c r="J174" s="245" t="s">
        <v>14432</v>
      </c>
      <c r="K174" s="245" t="s">
        <v>14433</v>
      </c>
      <c r="L174" s="245" t="s">
        <v>14434</v>
      </c>
      <c r="M174" s="245" t="s">
        <v>14435</v>
      </c>
    </row>
    <row r="175" spans="1:13">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14.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7">
      <c r="A195" s="148" t="str">
        <f t="shared" si="12"/>
        <v>DeclarationB100</v>
      </c>
      <c r="B195" s="148" t="s">
        <v>950</v>
      </c>
      <c r="C195" s="148" t="s">
        <v>11954</v>
      </c>
      <c r="D195" s="188" t="s">
        <v>2370</v>
      </c>
      <c r="E195" s="216" t="s">
        <v>12883</v>
      </c>
      <c r="F195" s="247" t="s">
        <v>13810</v>
      </c>
      <c r="G195" s="228" t="s">
        <v>13886</v>
      </c>
      <c r="H195" s="229" t="s">
        <v>11988</v>
      </c>
      <c r="I195" s="228" t="s">
        <v>13984</v>
      </c>
      <c r="J195" s="228" t="s">
        <v>14304</v>
      </c>
      <c r="K195" s="230" t="s">
        <v>14037</v>
      </c>
      <c r="L195" s="229" t="s">
        <v>11994</v>
      </c>
      <c r="M195" s="229" t="s">
        <v>11993</v>
      </c>
    </row>
    <row r="196" spans="1:13" ht="27">
      <c r="A196" s="148" t="str">
        <f t="shared" si="12"/>
        <v>DeclarationB101</v>
      </c>
      <c r="B196" s="148" t="s">
        <v>950</v>
      </c>
      <c r="C196" s="148" t="s">
        <v>11955</v>
      </c>
      <c r="D196" s="188" t="s">
        <v>2371</v>
      </c>
      <c r="E196" s="216" t="s">
        <v>12884</v>
      </c>
      <c r="F196" s="247" t="s">
        <v>13811</v>
      </c>
      <c r="G196" s="228" t="s">
        <v>13887</v>
      </c>
      <c r="H196" s="229" t="s">
        <v>11989</v>
      </c>
      <c r="I196" s="228" t="s">
        <v>13985</v>
      </c>
      <c r="J196" s="228" t="s">
        <v>14305</v>
      </c>
      <c r="K196" s="230" t="s">
        <v>14038</v>
      </c>
      <c r="L196" s="231" t="s">
        <v>12962</v>
      </c>
      <c r="M196" s="228" t="s">
        <v>14195</v>
      </c>
    </row>
    <row r="197" spans="1:13" ht="27">
      <c r="A197" s="148" t="str">
        <f t="shared" si="12"/>
        <v>DeclarationB102</v>
      </c>
      <c r="B197" s="148" t="s">
        <v>950</v>
      </c>
      <c r="C197" s="148" t="s">
        <v>11956</v>
      </c>
      <c r="D197" s="188" t="s">
        <v>2372</v>
      </c>
      <c r="E197" s="216" t="s">
        <v>12885</v>
      </c>
      <c r="F197" s="247" t="s">
        <v>13812</v>
      </c>
      <c r="G197" s="228" t="s">
        <v>13888</v>
      </c>
      <c r="H197" s="229" t="s">
        <v>11990</v>
      </c>
      <c r="I197" s="228" t="s">
        <v>13986</v>
      </c>
      <c r="J197" s="228" t="s">
        <v>14306</v>
      </c>
      <c r="K197" s="230" t="s">
        <v>14039</v>
      </c>
      <c r="L197" s="231" t="s">
        <v>12963</v>
      </c>
      <c r="M197" s="228" t="s">
        <v>14196</v>
      </c>
    </row>
    <row r="198" spans="1:13" ht="27">
      <c r="A198" s="148" t="str">
        <f t="shared" si="12"/>
        <v>DeclarationB103</v>
      </c>
      <c r="B198" s="148" t="s">
        <v>950</v>
      </c>
      <c r="C198" s="148" t="s">
        <v>11957</v>
      </c>
      <c r="D198" s="188" t="s">
        <v>2373</v>
      </c>
      <c r="E198" s="216" t="s">
        <v>12886</v>
      </c>
      <c r="F198" s="247" t="s">
        <v>13813</v>
      </c>
      <c r="G198" s="228" t="s">
        <v>13889</v>
      </c>
      <c r="H198" s="228" t="s">
        <v>13936</v>
      </c>
      <c r="I198" s="228" t="s">
        <v>13987</v>
      </c>
      <c r="J198" s="228" t="s">
        <v>14307</v>
      </c>
      <c r="K198" s="230" t="s">
        <v>14040</v>
      </c>
      <c r="L198" s="231" t="s">
        <v>12964</v>
      </c>
      <c r="M198" s="228" t="s">
        <v>14197</v>
      </c>
    </row>
    <row r="199" spans="1:13" ht="27">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7">
      <c r="A200" s="148" t="str">
        <f t="shared" si="12"/>
        <v>DeclarationB105</v>
      </c>
      <c r="B200" s="148" t="s">
        <v>950</v>
      </c>
      <c r="C200" s="148" t="s">
        <v>13448</v>
      </c>
      <c r="D200" s="189" t="s">
        <v>11948</v>
      </c>
      <c r="E200" s="197" t="s">
        <v>13622</v>
      </c>
      <c r="F200" s="246" t="s">
        <v>13815</v>
      </c>
      <c r="G200" s="223" t="s">
        <v>13890</v>
      </c>
      <c r="H200" s="223" t="s">
        <v>13937</v>
      </c>
      <c r="I200" s="223" t="s">
        <v>13988</v>
      </c>
      <c r="J200" s="223" t="s">
        <v>14308</v>
      </c>
      <c r="K200" s="224" t="s">
        <v>14041</v>
      </c>
      <c r="L200" s="217" t="s">
        <v>11991</v>
      </c>
      <c r="M200" s="223" t="s">
        <v>14199</v>
      </c>
    </row>
    <row r="201" spans="1:13" ht="27">
      <c r="A201" s="148" t="str">
        <f t="shared" si="12"/>
        <v>DeclarationB106</v>
      </c>
      <c r="B201" s="148" t="s">
        <v>950</v>
      </c>
      <c r="C201" s="148" t="s">
        <v>13449</v>
      </c>
      <c r="D201" s="189" t="s">
        <v>11949</v>
      </c>
      <c r="E201" s="197" t="s">
        <v>13623</v>
      </c>
      <c r="F201" s="246" t="s">
        <v>13816</v>
      </c>
      <c r="G201" s="223" t="s">
        <v>13891</v>
      </c>
      <c r="H201" s="223" t="s">
        <v>13938</v>
      </c>
      <c r="I201" s="223" t="s">
        <v>13989</v>
      </c>
      <c r="J201" s="223" t="s">
        <v>14309</v>
      </c>
      <c r="K201" s="224" t="s">
        <v>14042</v>
      </c>
      <c r="L201" s="217" t="s">
        <v>11992</v>
      </c>
      <c r="M201" s="223" t="s">
        <v>14200</v>
      </c>
    </row>
    <row r="202" spans="1:13" ht="27">
      <c r="A202" s="148" t="str">
        <f t="shared" si="12"/>
        <v>DeclarationB107</v>
      </c>
      <c r="B202" s="148" t="s">
        <v>950</v>
      </c>
      <c r="C202" s="148" t="s">
        <v>13450</v>
      </c>
      <c r="D202" s="189" t="s">
        <v>474</v>
      </c>
      <c r="E202" s="197" t="s">
        <v>12881</v>
      </c>
      <c r="F202" s="246" t="s">
        <v>13817</v>
      </c>
      <c r="G202" s="223" t="s">
        <v>13892</v>
      </c>
      <c r="H202" s="223" t="s">
        <v>13939</v>
      </c>
      <c r="I202" s="223" t="s">
        <v>13990</v>
      </c>
      <c r="J202" s="223" t="s">
        <v>14310</v>
      </c>
      <c r="K202" s="224" t="s">
        <v>13892</v>
      </c>
      <c r="L202" s="232" t="s">
        <v>14091</v>
      </c>
      <c r="M202" s="223" t="s">
        <v>14201</v>
      </c>
    </row>
    <row r="203" spans="1:13" ht="27">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7">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7">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7">
      <c r="A206" s="148" t="str">
        <f t="shared" ref="A206" si="13">B206&amp;C206</f>
        <v>DeclarationB111</v>
      </c>
      <c r="B206" s="148" t="s">
        <v>950</v>
      </c>
      <c r="C206" s="148" t="s">
        <v>13455</v>
      </c>
      <c r="D206" s="189" t="s">
        <v>474</v>
      </c>
      <c r="E206" s="197" t="s">
        <v>12881</v>
      </c>
      <c r="F206" s="246"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6" t="s">
        <v>14451</v>
      </c>
      <c r="G207" s="223" t="s">
        <v>13893</v>
      </c>
      <c r="H207" s="223" t="s">
        <v>14452</v>
      </c>
      <c r="I207" s="223" t="s">
        <v>14453</v>
      </c>
      <c r="J207" s="223" t="s">
        <v>12977</v>
      </c>
      <c r="K207" s="224" t="s">
        <v>14454</v>
      </c>
      <c r="L207" s="233" t="s">
        <v>14455</v>
      </c>
      <c r="M207" s="223" t="s">
        <v>14205</v>
      </c>
    </row>
    <row r="208" spans="1:13" ht="27">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7">
      <c r="A209" s="148" t="str">
        <f t="shared" si="15"/>
        <v>Smelter Look-upB4</v>
      </c>
      <c r="B209" s="148" t="s">
        <v>11974</v>
      </c>
      <c r="C209" s="148" t="s">
        <v>909</v>
      </c>
      <c r="D209" s="148" t="s">
        <v>11972</v>
      </c>
      <c r="E209" s="197" t="s">
        <v>13412</v>
      </c>
      <c r="F209" s="246" t="s">
        <v>13821</v>
      </c>
      <c r="G209" s="223" t="s">
        <v>13894</v>
      </c>
      <c r="H209" s="223" t="s">
        <v>13943</v>
      </c>
      <c r="I209" s="223" t="s">
        <v>13994</v>
      </c>
      <c r="J209" s="217" t="s">
        <v>14685</v>
      </c>
      <c r="K209" s="224" t="s">
        <v>14046</v>
      </c>
      <c r="L209" s="217" t="s">
        <v>12965</v>
      </c>
      <c r="M209" s="223" t="s">
        <v>14206</v>
      </c>
    </row>
    <row r="210" spans="1:13" ht="27">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7">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7">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7">
      <c r="A213" s="148" t="str">
        <f t="shared" si="15"/>
        <v>Smelter Look-upE4</v>
      </c>
      <c r="B213" s="148" t="s">
        <v>11974</v>
      </c>
      <c r="C213" s="148" t="s">
        <v>1241</v>
      </c>
      <c r="D213" s="148" t="s">
        <v>11970</v>
      </c>
      <c r="E213" s="197" t="s">
        <v>13628</v>
      </c>
      <c r="F213" s="246" t="s">
        <v>13825</v>
      </c>
      <c r="G213" s="223" t="s">
        <v>570</v>
      </c>
      <c r="H213" s="223" t="s">
        <v>13944</v>
      </c>
      <c r="I213" s="223" t="s">
        <v>13995</v>
      </c>
      <c r="J213" s="217" t="s">
        <v>14686</v>
      </c>
      <c r="K213" s="224" t="s">
        <v>14047</v>
      </c>
      <c r="L213" s="217" t="s">
        <v>12966</v>
      </c>
      <c r="M213" s="223" t="s">
        <v>14210</v>
      </c>
    </row>
    <row r="214" spans="1:13" ht="27">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6"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6"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0.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0.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4">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27">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0.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6"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4">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7">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27">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7">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7">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7">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7">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0.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40.5">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27">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0.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0.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27">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0.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4">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4">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4">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4">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67.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67.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67.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67.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67.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67.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67.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67.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67.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67.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54">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67.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40.5">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4">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4">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4">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0.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0.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0.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0.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4">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54">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4">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4.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4">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40.5">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0.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40.5">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40.5">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40.5">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7">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1">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7">
      <c r="A323" s="148" t="s">
        <v>796</v>
      </c>
      <c r="D323" s="148" t="s">
        <v>292</v>
      </c>
      <c r="E323" s="196" t="s">
        <v>12927</v>
      </c>
      <c r="F323" s="148" t="s">
        <v>300</v>
      </c>
      <c r="G323" s="254" t="s">
        <v>297</v>
      </c>
      <c r="H323" s="148" t="s">
        <v>123</v>
      </c>
      <c r="I323" s="148" t="s">
        <v>249</v>
      </c>
      <c r="J323" s="148" t="s">
        <v>1310</v>
      </c>
      <c r="K323" s="148" t="s">
        <v>116</v>
      </c>
      <c r="L323" s="238" t="s">
        <v>295</v>
      </c>
      <c r="M323" s="148" t="s">
        <v>14280</v>
      </c>
    </row>
    <row r="324" spans="1:13" ht="27">
      <c r="A324" s="148" t="s">
        <v>796</v>
      </c>
      <c r="D324" s="148" t="s">
        <v>293</v>
      </c>
      <c r="E324" s="196" t="s">
        <v>12928</v>
      </c>
      <c r="F324" s="148" t="s">
        <v>301</v>
      </c>
      <c r="G324" s="254" t="s">
        <v>14653</v>
      </c>
      <c r="H324" s="148" t="s">
        <v>124</v>
      </c>
      <c r="I324" s="148" t="s">
        <v>250</v>
      </c>
      <c r="J324" s="148" t="s">
        <v>1326</v>
      </c>
      <c r="K324" s="148" t="s">
        <v>117</v>
      </c>
      <c r="L324" s="238" t="s">
        <v>294</v>
      </c>
      <c r="M324" s="148" t="s">
        <v>14281</v>
      </c>
    </row>
    <row r="325" spans="1:13" ht="67.5">
      <c r="A325" s="148" t="s">
        <v>796</v>
      </c>
      <c r="D325" s="148" t="s">
        <v>289</v>
      </c>
      <c r="E325" s="196" t="s">
        <v>13665</v>
      </c>
      <c r="F325" s="148" t="s">
        <v>13849</v>
      </c>
      <c r="G325" s="254" t="s">
        <v>298</v>
      </c>
      <c r="H325" s="148" t="s">
        <v>125</v>
      </c>
      <c r="I325" s="148" t="s">
        <v>251</v>
      </c>
      <c r="J325" s="148" t="s">
        <v>290</v>
      </c>
      <c r="K325" s="148" t="s">
        <v>14052</v>
      </c>
      <c r="L325" s="238" t="s">
        <v>291</v>
      </c>
      <c r="M325" s="148" t="s">
        <v>14282</v>
      </c>
    </row>
    <row r="326" spans="1:13" ht="27">
      <c r="A326" s="148" t="s">
        <v>796</v>
      </c>
      <c r="D326" s="148" t="s">
        <v>283</v>
      </c>
      <c r="E326" s="196" t="s">
        <v>12929</v>
      </c>
      <c r="F326" s="148" t="s">
        <v>302</v>
      </c>
      <c r="G326" s="254" t="s">
        <v>284</v>
      </c>
      <c r="H326" s="148" t="s">
        <v>126</v>
      </c>
      <c r="I326" s="148" t="s">
        <v>252</v>
      </c>
      <c r="J326" s="148" t="s">
        <v>1311</v>
      </c>
      <c r="K326" s="148" t="s">
        <v>120</v>
      </c>
      <c r="L326" s="238" t="s">
        <v>296</v>
      </c>
      <c r="M326" s="148" t="s">
        <v>14283</v>
      </c>
    </row>
    <row r="327" spans="1:13" ht="27">
      <c r="A327" s="148" t="s">
        <v>796</v>
      </c>
      <c r="D327" s="148" t="s">
        <v>285</v>
      </c>
      <c r="E327" s="196" t="s">
        <v>12930</v>
      </c>
      <c r="F327" s="148" t="s">
        <v>303</v>
      </c>
      <c r="G327" s="254" t="s">
        <v>286</v>
      </c>
      <c r="H327" s="148" t="s">
        <v>127</v>
      </c>
      <c r="I327" s="148" t="s">
        <v>253</v>
      </c>
      <c r="J327" s="148" t="s">
        <v>1312</v>
      </c>
      <c r="K327" s="148" t="s">
        <v>118</v>
      </c>
      <c r="L327" s="238" t="s">
        <v>287</v>
      </c>
      <c r="M327" s="148" t="s">
        <v>14284</v>
      </c>
    </row>
    <row r="328" spans="1:13" ht="67.5">
      <c r="A328" s="148" t="s">
        <v>796</v>
      </c>
      <c r="D328" s="148" t="s">
        <v>288</v>
      </c>
      <c r="E328" s="196" t="s">
        <v>12931</v>
      </c>
      <c r="F328" s="148" t="s">
        <v>14456</v>
      </c>
      <c r="G328" s="254"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7"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84375" defaultRowHeight="13.5"/>
  <cols>
    <col min="1" max="1" width="20.61328125" style="62" customWidth="1"/>
    <col min="2" max="2" width="57.15234375" style="62" customWidth="1"/>
    <col min="3" max="16384" width="8.84375" style="62"/>
  </cols>
  <sheetData>
    <row r="1" spans="1:2">
      <c r="A1" s="61" t="s">
        <v>839</v>
      </c>
      <c r="B1" s="61" t="s">
        <v>12271</v>
      </c>
    </row>
    <row r="2" spans="1:2">
      <c r="A2" t="s">
        <v>12008</v>
      </c>
      <c r="B2" t="s">
        <v>12485</v>
      </c>
    </row>
    <row r="3" spans="1:2">
      <c r="A3" t="s">
        <v>12021</v>
      </c>
      <c r="B3" t="s">
        <v>12495</v>
      </c>
    </row>
    <row r="4" spans="1:2">
      <c r="A4" t="s">
        <v>12012</v>
      </c>
      <c r="B4" t="s">
        <v>12488</v>
      </c>
    </row>
    <row r="5" spans="1:2">
      <c r="A5" t="s">
        <v>12068</v>
      </c>
      <c r="B5" t="s">
        <v>12533</v>
      </c>
    </row>
    <row r="6" spans="1:2">
      <c r="A6" t="s">
        <v>12017</v>
      </c>
      <c r="B6" t="s">
        <v>12493</v>
      </c>
    </row>
    <row r="7" spans="1:2">
      <c r="A7" t="s">
        <v>12006</v>
      </c>
      <c r="B7" t="s">
        <v>1049</v>
      </c>
    </row>
    <row r="8" spans="1:2">
      <c r="A8" t="s">
        <v>12014</v>
      </c>
      <c r="B8" t="s">
        <v>12490</v>
      </c>
    </row>
    <row r="9" spans="1:2">
      <c r="A9" t="s">
        <v>12010</v>
      </c>
      <c r="B9" t="s">
        <v>12487</v>
      </c>
    </row>
    <row r="10" spans="1:2">
      <c r="A10" t="s">
        <v>12015</v>
      </c>
      <c r="B10" t="s">
        <v>12491</v>
      </c>
    </row>
    <row r="11" spans="1:2">
      <c r="A11" t="s">
        <v>12009</v>
      </c>
      <c r="B11" t="s">
        <v>12486</v>
      </c>
    </row>
    <row r="12" spans="1:2">
      <c r="A12" t="s">
        <v>12016</v>
      </c>
      <c r="B12" t="s">
        <v>12492</v>
      </c>
    </row>
    <row r="13" spans="1:2">
      <c r="A13" t="s">
        <v>12013</v>
      </c>
      <c r="B13" t="s">
        <v>12489</v>
      </c>
    </row>
    <row r="14" spans="1:2">
      <c r="A14" t="s">
        <v>12020</v>
      </c>
      <c r="B14" t="s">
        <v>12494</v>
      </c>
    </row>
    <row r="15" spans="1:2">
      <c r="A15" t="s">
        <v>12019</v>
      </c>
      <c r="B15" t="s">
        <v>1051</v>
      </c>
    </row>
    <row r="16" spans="1:2">
      <c r="A16" t="s">
        <v>12018</v>
      </c>
      <c r="B16" t="s">
        <v>1052</v>
      </c>
    </row>
    <row r="17" spans="1:2">
      <c r="A17" t="s">
        <v>12022</v>
      </c>
      <c r="B17" t="s">
        <v>12496</v>
      </c>
    </row>
    <row r="18" spans="1:2">
      <c r="A18" t="s">
        <v>12038</v>
      </c>
      <c r="B18" t="s">
        <v>12509</v>
      </c>
    </row>
    <row r="19" spans="1:2">
      <c r="A19" t="s">
        <v>12029</v>
      </c>
      <c r="B19" t="s">
        <v>12502</v>
      </c>
    </row>
    <row r="20" spans="1:2">
      <c r="A20" t="s">
        <v>12025</v>
      </c>
      <c r="B20" t="s">
        <v>12499</v>
      </c>
    </row>
    <row r="21" spans="1:2">
      <c r="A21" t="s">
        <v>12024</v>
      </c>
      <c r="B21" t="s">
        <v>12498</v>
      </c>
    </row>
    <row r="22" spans="1:2">
      <c r="A22" t="s">
        <v>12042</v>
      </c>
      <c r="B22" t="s">
        <v>12513</v>
      </c>
    </row>
    <row r="23" spans="1:2">
      <c r="A23" t="s">
        <v>12026</v>
      </c>
      <c r="B23" t="s">
        <v>1053</v>
      </c>
    </row>
    <row r="24" spans="1:2">
      <c r="A24" t="s">
        <v>12043</v>
      </c>
      <c r="B24" t="s">
        <v>12514</v>
      </c>
    </row>
    <row r="25" spans="1:2">
      <c r="A25" t="s">
        <v>12031</v>
      </c>
      <c r="B25" t="s">
        <v>12504</v>
      </c>
    </row>
    <row r="26" spans="1:2">
      <c r="A26" t="s">
        <v>12033</v>
      </c>
      <c r="B26" t="s">
        <v>12506</v>
      </c>
    </row>
    <row r="27" spans="1:2">
      <c r="A27" t="s">
        <v>12039</v>
      </c>
      <c r="B27" t="s">
        <v>12510</v>
      </c>
    </row>
    <row r="28" spans="1:2">
      <c r="A28" t="s">
        <v>12035</v>
      </c>
      <c r="B28" t="s">
        <v>15467</v>
      </c>
    </row>
    <row r="29" spans="1:2">
      <c r="A29" t="s">
        <v>12036</v>
      </c>
      <c r="B29" t="s">
        <v>12508</v>
      </c>
    </row>
    <row r="30" spans="1:2">
      <c r="A30" t="s">
        <v>12023</v>
      </c>
      <c r="B30" t="s">
        <v>12497</v>
      </c>
    </row>
    <row r="31" spans="1:2">
      <c r="A31" t="s">
        <v>12041</v>
      </c>
      <c r="B31" t="s">
        <v>12512</v>
      </c>
    </row>
    <row r="32" spans="1:2">
      <c r="A32" t="s">
        <v>12040</v>
      </c>
      <c r="B32" t="s">
        <v>12511</v>
      </c>
    </row>
    <row r="33" spans="1:2">
      <c r="A33" t="s">
        <v>12037</v>
      </c>
      <c r="B33" t="s">
        <v>1054</v>
      </c>
    </row>
    <row r="34" spans="1:2">
      <c r="A34" t="s">
        <v>12112</v>
      </c>
      <c r="B34" t="s">
        <v>12570</v>
      </c>
    </row>
    <row r="35" spans="1:2">
      <c r="A35" t="s">
        <v>12034</v>
      </c>
      <c r="B35" t="s">
        <v>12507</v>
      </c>
    </row>
    <row r="36" spans="1:2">
      <c r="A36" t="s">
        <v>12028</v>
      </c>
      <c r="B36" t="s">
        <v>12501</v>
      </c>
    </row>
    <row r="37" spans="1:2">
      <c r="A37" t="s">
        <v>12027</v>
      </c>
      <c r="B37" t="s">
        <v>12500</v>
      </c>
    </row>
    <row r="38" spans="1:2">
      <c r="A38" t="s">
        <v>12030</v>
      </c>
      <c r="B38" t="s">
        <v>12503</v>
      </c>
    </row>
    <row r="39" spans="1:2">
      <c r="A39" t="s">
        <v>12058</v>
      </c>
      <c r="B39" t="s">
        <v>12525</v>
      </c>
    </row>
    <row r="40" spans="1:2">
      <c r="A40" t="s">
        <v>12123</v>
      </c>
      <c r="B40" t="s">
        <v>12577</v>
      </c>
    </row>
    <row r="41" spans="1:2">
      <c r="A41" t="s">
        <v>12053</v>
      </c>
      <c r="B41" t="s">
        <v>12521</v>
      </c>
    </row>
    <row r="42" spans="1:2">
      <c r="A42" t="s">
        <v>12044</v>
      </c>
      <c r="B42" t="s">
        <v>1055</v>
      </c>
    </row>
    <row r="43" spans="1:2">
      <c r="A43" t="s">
        <v>12130</v>
      </c>
      <c r="B43" t="s">
        <v>12582</v>
      </c>
    </row>
    <row r="44" spans="1:2">
      <c r="A44" t="s">
        <v>12047</v>
      </c>
      <c r="B44" t="s">
        <v>12517</v>
      </c>
    </row>
    <row r="45" spans="1:2">
      <c r="A45" t="s">
        <v>12220</v>
      </c>
      <c r="B45" t="s">
        <v>12656</v>
      </c>
    </row>
    <row r="46" spans="1:2">
      <c r="A46" t="s">
        <v>12052</v>
      </c>
      <c r="B46" t="s">
        <v>1057</v>
      </c>
    </row>
    <row r="47" spans="1:2">
      <c r="A47" t="s">
        <v>12054</v>
      </c>
      <c r="B47" t="s">
        <v>1058</v>
      </c>
    </row>
    <row r="48" spans="1:2">
      <c r="A48" t="s">
        <v>12060</v>
      </c>
      <c r="B48" t="s">
        <v>12527</v>
      </c>
    </row>
    <row r="49" spans="1:2">
      <c r="A49" t="s">
        <v>12045</v>
      </c>
      <c r="B49" t="s">
        <v>12515</v>
      </c>
    </row>
    <row r="50" spans="1:2">
      <c r="A50" t="s">
        <v>12055</v>
      </c>
      <c r="B50" t="s">
        <v>12522</v>
      </c>
    </row>
    <row r="51" spans="1:2">
      <c r="A51" t="s">
        <v>12125</v>
      </c>
      <c r="B51" t="s">
        <v>12579</v>
      </c>
    </row>
    <row r="52" spans="1:2">
      <c r="A52" t="s">
        <v>12048</v>
      </c>
      <c r="B52" t="s">
        <v>12518</v>
      </c>
    </row>
    <row r="53" spans="1:2">
      <c r="A53" t="s">
        <v>12046</v>
      </c>
      <c r="B53" t="s">
        <v>12516</v>
      </c>
    </row>
    <row r="54" spans="1:2">
      <c r="A54" t="s">
        <v>12051</v>
      </c>
      <c r="B54" t="s">
        <v>12520</v>
      </c>
    </row>
    <row r="55" spans="1:2">
      <c r="A55" t="s">
        <v>12056</v>
      </c>
      <c r="B55" t="s">
        <v>12523</v>
      </c>
    </row>
    <row r="56" spans="1:2">
      <c r="A56" t="s">
        <v>12050</v>
      </c>
      <c r="B56" t="s">
        <v>12519</v>
      </c>
    </row>
    <row r="57" spans="1:2">
      <c r="A57" t="s">
        <v>12104</v>
      </c>
      <c r="B57" t="s">
        <v>12564</v>
      </c>
    </row>
    <row r="58" spans="1:2">
      <c r="A58" t="s">
        <v>12057</v>
      </c>
      <c r="B58" t="s">
        <v>12524</v>
      </c>
    </row>
    <row r="59" spans="1:2">
      <c r="A59" t="s">
        <v>12059</v>
      </c>
      <c r="B59" t="s">
        <v>12526</v>
      </c>
    </row>
    <row r="60" spans="1:2">
      <c r="A60" t="s">
        <v>12061</v>
      </c>
      <c r="B60" t="s">
        <v>12528</v>
      </c>
    </row>
    <row r="61" spans="1:2">
      <c r="A61" t="s">
        <v>12062</v>
      </c>
      <c r="B61" t="s">
        <v>12996</v>
      </c>
    </row>
    <row r="62" spans="1:2">
      <c r="A62" t="s">
        <v>12065</v>
      </c>
      <c r="B62" t="s">
        <v>12530</v>
      </c>
    </row>
    <row r="63" spans="1:2">
      <c r="A63" t="s">
        <v>12064</v>
      </c>
      <c r="B63" t="s">
        <v>12529</v>
      </c>
    </row>
    <row r="64" spans="1:2">
      <c r="A64" t="s">
        <v>12066</v>
      </c>
      <c r="B64" t="s">
        <v>12531</v>
      </c>
    </row>
    <row r="65" spans="1:2">
      <c r="A65" t="s">
        <v>12067</v>
      </c>
      <c r="B65" t="s">
        <v>12532</v>
      </c>
    </row>
    <row r="66" spans="1:2">
      <c r="A66" t="s">
        <v>12069</v>
      </c>
      <c r="B66" t="s">
        <v>12534</v>
      </c>
    </row>
    <row r="67" spans="1:2">
      <c r="A67" t="s">
        <v>12071</v>
      </c>
      <c r="B67" t="s">
        <v>12535</v>
      </c>
    </row>
    <row r="68" spans="1:2">
      <c r="A68" t="s">
        <v>12215</v>
      </c>
      <c r="B68" t="s">
        <v>12652</v>
      </c>
    </row>
    <row r="69" spans="1:2">
      <c r="A69" t="s">
        <v>12094</v>
      </c>
      <c r="B69" t="s">
        <v>12554</v>
      </c>
    </row>
    <row r="70" spans="1:2">
      <c r="A70" t="s">
        <v>12073</v>
      </c>
      <c r="B70" t="s">
        <v>12537</v>
      </c>
    </row>
    <row r="71" spans="1:2">
      <c r="A71" t="s">
        <v>12070</v>
      </c>
      <c r="B71" t="s">
        <v>1061</v>
      </c>
    </row>
    <row r="72" spans="1:2">
      <c r="A72" t="s">
        <v>12218</v>
      </c>
      <c r="B72" t="s">
        <v>12997</v>
      </c>
    </row>
    <row r="73" spans="1:2">
      <c r="A73" t="s">
        <v>12075</v>
      </c>
      <c r="B73" t="s">
        <v>12538</v>
      </c>
    </row>
    <row r="74" spans="1:2">
      <c r="A74" t="s">
        <v>12078</v>
      </c>
      <c r="B74" t="s">
        <v>12541</v>
      </c>
    </row>
    <row r="75" spans="1:2">
      <c r="A75" t="s">
        <v>12080</v>
      </c>
      <c r="B75" t="s">
        <v>12542</v>
      </c>
    </row>
    <row r="76" spans="1:2">
      <c r="A76" t="s">
        <v>12077</v>
      </c>
      <c r="B76" t="s">
        <v>12540</v>
      </c>
    </row>
    <row r="77" spans="1:2">
      <c r="A77" t="s">
        <v>12076</v>
      </c>
      <c r="B77" t="s">
        <v>12539</v>
      </c>
    </row>
    <row r="78" spans="1:2">
      <c r="A78" t="s">
        <v>12081</v>
      </c>
      <c r="B78" t="s">
        <v>1062</v>
      </c>
    </row>
    <row r="79" spans="1:2">
      <c r="A79" t="s">
        <v>12086</v>
      </c>
      <c r="B79" t="s">
        <v>12546</v>
      </c>
    </row>
    <row r="80" spans="1:2">
      <c r="A80" t="s">
        <v>12180</v>
      </c>
      <c r="B80" t="s">
        <v>12624</v>
      </c>
    </row>
    <row r="81" spans="1:2">
      <c r="A81" t="s">
        <v>12221</v>
      </c>
      <c r="B81" t="s">
        <v>12657</v>
      </c>
    </row>
    <row r="82" spans="1:2">
      <c r="A82" t="s">
        <v>12082</v>
      </c>
      <c r="B82" t="s">
        <v>12543</v>
      </c>
    </row>
    <row r="83" spans="1:2">
      <c r="A83" t="s">
        <v>12091</v>
      </c>
      <c r="B83" t="s">
        <v>12551</v>
      </c>
    </row>
    <row r="84" spans="1:2">
      <c r="A84" t="s">
        <v>12085</v>
      </c>
      <c r="B84" t="s">
        <v>12545</v>
      </c>
    </row>
    <row r="85" spans="1:2">
      <c r="A85" t="s">
        <v>12063</v>
      </c>
      <c r="B85" t="s">
        <v>1059</v>
      </c>
    </row>
    <row r="86" spans="1:2">
      <c r="A86" t="s">
        <v>12088</v>
      </c>
      <c r="B86" t="s">
        <v>12548</v>
      </c>
    </row>
    <row r="87" spans="1:2">
      <c r="A87" t="s">
        <v>12089</v>
      </c>
      <c r="B87" t="s">
        <v>12549</v>
      </c>
    </row>
    <row r="88" spans="1:2">
      <c r="A88" t="s">
        <v>12095</v>
      </c>
      <c r="B88" t="s">
        <v>12555</v>
      </c>
    </row>
    <row r="89" spans="1:2">
      <c r="A89" t="s">
        <v>12090</v>
      </c>
      <c r="B89" t="s">
        <v>12550</v>
      </c>
    </row>
    <row r="90" spans="1:2">
      <c r="A90" t="s">
        <v>12084</v>
      </c>
      <c r="B90" t="s">
        <v>12544</v>
      </c>
    </row>
    <row r="91" spans="1:2">
      <c r="A91" t="s">
        <v>12093</v>
      </c>
      <c r="B91" t="s">
        <v>12553</v>
      </c>
    </row>
    <row r="92" spans="1:2">
      <c r="A92" t="s">
        <v>12098</v>
      </c>
      <c r="B92" t="s">
        <v>12558</v>
      </c>
    </row>
    <row r="93" spans="1:2">
      <c r="A93" t="s">
        <v>12097</v>
      </c>
      <c r="B93" t="s">
        <v>12557</v>
      </c>
    </row>
    <row r="94" spans="1:2">
      <c r="A94" t="s">
        <v>12087</v>
      </c>
      <c r="B94" t="s">
        <v>12547</v>
      </c>
    </row>
    <row r="95" spans="1:2">
      <c r="A95" t="s">
        <v>12092</v>
      </c>
      <c r="B95" t="s">
        <v>12552</v>
      </c>
    </row>
    <row r="96" spans="1:2">
      <c r="A96" t="s">
        <v>12099</v>
      </c>
      <c r="B96" t="s">
        <v>12559</v>
      </c>
    </row>
    <row r="97" spans="1:2">
      <c r="A97" t="s">
        <v>12100</v>
      </c>
      <c r="B97" t="s">
        <v>12560</v>
      </c>
    </row>
    <row r="98" spans="1:2">
      <c r="A98" t="s">
        <v>12105</v>
      </c>
      <c r="B98" t="s">
        <v>12565</v>
      </c>
    </row>
    <row r="99" spans="1:2">
      <c r="A99" t="s">
        <v>12102</v>
      </c>
      <c r="B99" t="s">
        <v>12562</v>
      </c>
    </row>
    <row r="100" spans="1:2">
      <c r="A100" t="s">
        <v>12241</v>
      </c>
      <c r="B100" t="s">
        <v>12671</v>
      </c>
    </row>
    <row r="101" spans="1:2">
      <c r="A101" t="s">
        <v>12103</v>
      </c>
      <c r="B101" t="s">
        <v>12563</v>
      </c>
    </row>
    <row r="102" spans="1:2">
      <c r="A102" t="s">
        <v>12101</v>
      </c>
      <c r="B102" t="s">
        <v>12561</v>
      </c>
    </row>
    <row r="103" spans="1:2">
      <c r="A103" t="s">
        <v>12106</v>
      </c>
      <c r="B103" t="s">
        <v>12566</v>
      </c>
    </row>
    <row r="104" spans="1:2">
      <c r="A104" t="s">
        <v>12115</v>
      </c>
      <c r="B104" t="s">
        <v>12572</v>
      </c>
    </row>
    <row r="105" spans="1:2">
      <c r="A105" t="s">
        <v>12111</v>
      </c>
      <c r="B105" t="s">
        <v>1064</v>
      </c>
    </row>
    <row r="106" spans="1:2">
      <c r="A106" t="s">
        <v>12107</v>
      </c>
      <c r="B106" t="s">
        <v>1063</v>
      </c>
    </row>
    <row r="107" spans="1:2">
      <c r="A107" t="s">
        <v>12114</v>
      </c>
      <c r="B107" t="s">
        <v>15468</v>
      </c>
    </row>
    <row r="108" spans="1:2">
      <c r="A108" t="s">
        <v>12113</v>
      </c>
      <c r="B108" t="s">
        <v>12571</v>
      </c>
    </row>
    <row r="109" spans="1:2">
      <c r="A109" t="s">
        <v>12108</v>
      </c>
      <c r="B109" t="s">
        <v>12567</v>
      </c>
    </row>
    <row r="110" spans="1:2">
      <c r="A110" t="s">
        <v>12110</v>
      </c>
      <c r="B110" t="s">
        <v>12569</v>
      </c>
    </row>
    <row r="111" spans="1:2">
      <c r="A111" t="s">
        <v>12109</v>
      </c>
      <c r="B111" t="s">
        <v>12568</v>
      </c>
    </row>
    <row r="112" spans="1:2">
      <c r="A112" t="s">
        <v>12116</v>
      </c>
      <c r="B112" t="s">
        <v>1065</v>
      </c>
    </row>
    <row r="113" spans="1:2">
      <c r="A113" t="s">
        <v>12118</v>
      </c>
      <c r="B113" t="s">
        <v>12574</v>
      </c>
    </row>
    <row r="114" spans="1:2">
      <c r="A114" t="s">
        <v>12120</v>
      </c>
      <c r="B114" t="s">
        <v>1066</v>
      </c>
    </row>
    <row r="115" spans="1:2">
      <c r="A115" t="s">
        <v>12117</v>
      </c>
      <c r="B115" t="s">
        <v>12573</v>
      </c>
    </row>
    <row r="116" spans="1:2">
      <c r="A116" t="s">
        <v>12119</v>
      </c>
      <c r="B116" t="s">
        <v>12575</v>
      </c>
    </row>
    <row r="117" spans="1:2">
      <c r="A117" t="s">
        <v>12131</v>
      </c>
      <c r="B117" t="s">
        <v>1067</v>
      </c>
    </row>
    <row r="118" spans="1:2">
      <c r="A118" t="s">
        <v>12121</v>
      </c>
      <c r="B118" t="s">
        <v>12576</v>
      </c>
    </row>
    <row r="119" spans="1:2">
      <c r="A119" t="s">
        <v>12124</v>
      </c>
      <c r="B119" t="s">
        <v>12578</v>
      </c>
    </row>
    <row r="120" spans="1:2">
      <c r="A120" t="s">
        <v>12127</v>
      </c>
      <c r="B120" t="s">
        <v>15469</v>
      </c>
    </row>
    <row r="121" spans="1:2">
      <c r="A121" t="s">
        <v>12128</v>
      </c>
      <c r="B121" t="s">
        <v>1069</v>
      </c>
    </row>
    <row r="122" spans="1:2">
      <c r="A122" t="s">
        <v>12129</v>
      </c>
      <c r="B122" t="s">
        <v>12581</v>
      </c>
    </row>
    <row r="123" spans="1:2">
      <c r="A123" t="s">
        <v>12122</v>
      </c>
      <c r="B123" t="s">
        <v>1068</v>
      </c>
    </row>
    <row r="124" spans="1:2">
      <c r="A124" t="s">
        <v>12132</v>
      </c>
      <c r="B124" t="s">
        <v>12583</v>
      </c>
    </row>
    <row r="125" spans="1:2">
      <c r="A125" t="s">
        <v>12141</v>
      </c>
      <c r="B125" t="s">
        <v>12591</v>
      </c>
    </row>
    <row r="126" spans="1:2">
      <c r="A126" t="s">
        <v>12133</v>
      </c>
      <c r="B126" t="s">
        <v>12584</v>
      </c>
    </row>
    <row r="127" spans="1:2">
      <c r="A127" t="s">
        <v>12138</v>
      </c>
      <c r="B127" t="s">
        <v>12589</v>
      </c>
    </row>
    <row r="128" spans="1:2">
      <c r="A128" t="s">
        <v>12137</v>
      </c>
      <c r="B128" t="s">
        <v>12588</v>
      </c>
    </row>
    <row r="129" spans="1:2">
      <c r="A129" t="s">
        <v>12142</v>
      </c>
      <c r="B129" t="s">
        <v>12592</v>
      </c>
    </row>
    <row r="130" spans="1:2">
      <c r="A130" t="s">
        <v>12135</v>
      </c>
      <c r="B130" t="s">
        <v>12586</v>
      </c>
    </row>
    <row r="131" spans="1:2">
      <c r="A131" t="s">
        <v>12139</v>
      </c>
      <c r="B131" t="s">
        <v>1070</v>
      </c>
    </row>
    <row r="132" spans="1:2">
      <c r="A132" t="s">
        <v>12140</v>
      </c>
      <c r="B132" t="s">
        <v>12590</v>
      </c>
    </row>
    <row r="133" spans="1:2">
      <c r="A133" t="s">
        <v>12154</v>
      </c>
      <c r="B133" t="s">
        <v>12602</v>
      </c>
    </row>
    <row r="134" spans="1:2">
      <c r="A134" t="s">
        <v>12148</v>
      </c>
      <c r="B134" t="s">
        <v>12598</v>
      </c>
    </row>
    <row r="135" spans="1:2">
      <c r="A135" t="s">
        <v>12162</v>
      </c>
      <c r="B135" t="s">
        <v>12610</v>
      </c>
    </row>
    <row r="136" spans="1:2">
      <c r="A136" t="s">
        <v>12164</v>
      </c>
      <c r="B136" t="s">
        <v>1073</v>
      </c>
    </row>
    <row r="137" spans="1:2">
      <c r="A137" t="s">
        <v>12161</v>
      </c>
      <c r="B137" t="s">
        <v>12609</v>
      </c>
    </row>
    <row r="138" spans="1:2">
      <c r="A138" t="s">
        <v>12151</v>
      </c>
      <c r="B138" t="s">
        <v>12600</v>
      </c>
    </row>
    <row r="139" spans="1:2">
      <c r="A139" t="s">
        <v>12159</v>
      </c>
      <c r="B139" t="s">
        <v>12607</v>
      </c>
    </row>
    <row r="140" spans="1:2">
      <c r="A140" t="s">
        <v>12149</v>
      </c>
      <c r="B140" t="s">
        <v>12599</v>
      </c>
    </row>
    <row r="141" spans="1:2">
      <c r="A141" t="s">
        <v>12156</v>
      </c>
      <c r="B141" t="s">
        <v>12604</v>
      </c>
    </row>
    <row r="142" spans="1:2">
      <c r="A142" t="s">
        <v>12157</v>
      </c>
      <c r="B142" t="s">
        <v>12605</v>
      </c>
    </row>
    <row r="143" spans="1:2">
      <c r="A143" t="s">
        <v>12160</v>
      </c>
      <c r="B143" t="s">
        <v>12608</v>
      </c>
    </row>
    <row r="144" spans="1:2">
      <c r="A144" t="s">
        <v>12251</v>
      </c>
      <c r="B144" t="s">
        <v>12679</v>
      </c>
    </row>
    <row r="145" spans="1:2">
      <c r="A145" t="s">
        <v>12163</v>
      </c>
      <c r="B145" t="s">
        <v>1071</v>
      </c>
    </row>
    <row r="146" spans="1:2">
      <c r="A146" t="s">
        <v>12079</v>
      </c>
      <c r="B146" t="s">
        <v>15470</v>
      </c>
    </row>
    <row r="147" spans="1:2">
      <c r="A147" t="s">
        <v>12145</v>
      </c>
      <c r="B147" t="s">
        <v>12595</v>
      </c>
    </row>
    <row r="148" spans="1:2">
      <c r="A148" t="s">
        <v>12144</v>
      </c>
      <c r="B148" t="s">
        <v>12594</v>
      </c>
    </row>
    <row r="149" spans="1:2">
      <c r="A149" t="s">
        <v>12153</v>
      </c>
      <c r="B149" t="s">
        <v>12601</v>
      </c>
    </row>
    <row r="150" spans="1:2">
      <c r="A150" t="s">
        <v>12146</v>
      </c>
      <c r="B150" t="s">
        <v>12596</v>
      </c>
    </row>
    <row r="151" spans="1:2">
      <c r="A151" t="s">
        <v>12158</v>
      </c>
      <c r="B151" t="s">
        <v>12606</v>
      </c>
    </row>
    <row r="152" spans="1:2">
      <c r="A152" t="s">
        <v>12143</v>
      </c>
      <c r="B152" t="s">
        <v>12593</v>
      </c>
    </row>
    <row r="153" spans="1:2">
      <c r="A153" t="s">
        <v>12165</v>
      </c>
      <c r="B153" t="s">
        <v>12611</v>
      </c>
    </row>
    <row r="154" spans="1:2">
      <c r="A154" t="s">
        <v>12152</v>
      </c>
      <c r="B154" t="s">
        <v>1072</v>
      </c>
    </row>
    <row r="155" spans="1:2">
      <c r="A155" t="s">
        <v>12166</v>
      </c>
      <c r="B155" t="s">
        <v>12612</v>
      </c>
    </row>
    <row r="156" spans="1:2">
      <c r="A156" t="s">
        <v>12174</v>
      </c>
      <c r="B156" t="s">
        <v>12620</v>
      </c>
    </row>
    <row r="157" spans="1:2">
      <c r="A157" t="s">
        <v>12173</v>
      </c>
      <c r="B157" t="s">
        <v>12619</v>
      </c>
    </row>
    <row r="158" spans="1:2">
      <c r="A158" t="s">
        <v>12172</v>
      </c>
      <c r="B158" t="s">
        <v>15471</v>
      </c>
    </row>
    <row r="159" spans="1:2">
      <c r="A159" t="s">
        <v>12167</v>
      </c>
      <c r="B159" t="s">
        <v>12613</v>
      </c>
    </row>
    <row r="160" spans="1:2">
      <c r="A160" t="s">
        <v>12176</v>
      </c>
      <c r="B160" t="s">
        <v>1075</v>
      </c>
    </row>
    <row r="161" spans="1:2">
      <c r="A161" t="s">
        <v>12171</v>
      </c>
      <c r="B161" t="s">
        <v>12617</v>
      </c>
    </row>
    <row r="162" spans="1:2">
      <c r="A162" t="s">
        <v>12168</v>
      </c>
      <c r="B162" t="s">
        <v>12614</v>
      </c>
    </row>
    <row r="163" spans="1:2">
      <c r="A163" t="s">
        <v>12170</v>
      </c>
      <c r="B163" t="s">
        <v>12616</v>
      </c>
    </row>
    <row r="164" spans="1:2">
      <c r="A164" t="s">
        <v>12175</v>
      </c>
      <c r="B164" t="s">
        <v>12621</v>
      </c>
    </row>
    <row r="165" spans="1:2">
      <c r="A165" t="s">
        <v>12169</v>
      </c>
      <c r="B165" t="s">
        <v>12615</v>
      </c>
    </row>
    <row r="166" spans="1:2">
      <c r="A166" t="s">
        <v>12150</v>
      </c>
      <c r="B166" t="s">
        <v>13526</v>
      </c>
    </row>
    <row r="167" spans="1:2">
      <c r="A167" t="s">
        <v>12155</v>
      </c>
      <c r="B167" t="s">
        <v>12603</v>
      </c>
    </row>
    <row r="168" spans="1:2">
      <c r="A168" t="s">
        <v>12011</v>
      </c>
      <c r="B168" t="s">
        <v>12618</v>
      </c>
    </row>
    <row r="169" spans="1:2">
      <c r="A169" t="s">
        <v>12177</v>
      </c>
      <c r="B169" t="s">
        <v>12622</v>
      </c>
    </row>
    <row r="170" spans="1:2">
      <c r="A170" t="s">
        <v>12183</v>
      </c>
      <c r="B170" t="s">
        <v>12626</v>
      </c>
    </row>
    <row r="171" spans="1:2">
      <c r="A171" t="s">
        <v>12190</v>
      </c>
      <c r="B171" t="s">
        <v>12632</v>
      </c>
    </row>
    <row r="172" spans="1:2">
      <c r="A172" t="s">
        <v>12188</v>
      </c>
      <c r="B172" t="s">
        <v>12630</v>
      </c>
    </row>
    <row r="173" spans="1:2">
      <c r="A173" t="s">
        <v>12178</v>
      </c>
      <c r="B173" t="s">
        <v>12623</v>
      </c>
    </row>
    <row r="174" spans="1:2">
      <c r="A174" t="s">
        <v>12181</v>
      </c>
      <c r="B174" t="s">
        <v>12625</v>
      </c>
    </row>
    <row r="175" spans="1:2">
      <c r="A175" t="s">
        <v>12191</v>
      </c>
      <c r="B175" t="s">
        <v>12633</v>
      </c>
    </row>
    <row r="176" spans="1:2">
      <c r="A176" t="s">
        <v>12179</v>
      </c>
      <c r="B176" t="s">
        <v>840</v>
      </c>
    </row>
    <row r="177" spans="1:2">
      <c r="A177" t="s">
        <v>12182</v>
      </c>
      <c r="B177" t="s">
        <v>841</v>
      </c>
    </row>
    <row r="178" spans="1:2">
      <c r="A178" t="s">
        <v>12186</v>
      </c>
      <c r="B178" t="s">
        <v>12628</v>
      </c>
    </row>
    <row r="179" spans="1:2">
      <c r="A179" t="s">
        <v>12184</v>
      </c>
      <c r="B179" t="s">
        <v>842</v>
      </c>
    </row>
    <row r="180" spans="1:2">
      <c r="A180" t="s">
        <v>12189</v>
      </c>
      <c r="B180" t="s">
        <v>12631</v>
      </c>
    </row>
    <row r="181" spans="1:2">
      <c r="A181" t="s">
        <v>12187</v>
      </c>
      <c r="B181" t="s">
        <v>12629</v>
      </c>
    </row>
    <row r="182" spans="1:2">
      <c r="A182" t="s">
        <v>12192</v>
      </c>
      <c r="B182" t="s">
        <v>12634</v>
      </c>
    </row>
    <row r="183" spans="1:2">
      <c r="A183" t="s">
        <v>12193</v>
      </c>
      <c r="B183" t="s">
        <v>12635</v>
      </c>
    </row>
    <row r="184" spans="1:2">
      <c r="A184" t="s">
        <v>12194</v>
      </c>
      <c r="B184" t="s">
        <v>12636</v>
      </c>
    </row>
    <row r="185" spans="1:2">
      <c r="A185" t="s">
        <v>12196</v>
      </c>
      <c r="B185" t="s">
        <v>843</v>
      </c>
    </row>
    <row r="186" spans="1:2">
      <c r="A186" t="s">
        <v>12197</v>
      </c>
      <c r="B186" t="s">
        <v>12638</v>
      </c>
    </row>
    <row r="187" spans="1:2">
      <c r="A187" t="s">
        <v>12032</v>
      </c>
      <c r="B187" t="s">
        <v>12505</v>
      </c>
    </row>
    <row r="188" spans="1:2">
      <c r="A188" t="s">
        <v>12204</v>
      </c>
      <c r="B188" t="s">
        <v>12641</v>
      </c>
    </row>
    <row r="189" spans="1:2">
      <c r="A189" t="s">
        <v>12126</v>
      </c>
      <c r="B189" t="s">
        <v>12580</v>
      </c>
    </row>
    <row r="190" spans="1:2">
      <c r="A190" t="s">
        <v>12134</v>
      </c>
      <c r="B190" t="s">
        <v>12585</v>
      </c>
    </row>
    <row r="191" spans="1:2">
      <c r="A191" t="s">
        <v>12147</v>
      </c>
      <c r="B191" t="s">
        <v>12597</v>
      </c>
    </row>
    <row r="192" spans="1:2">
      <c r="A192" t="s">
        <v>12185</v>
      </c>
      <c r="B192" t="s">
        <v>12627</v>
      </c>
    </row>
    <row r="193" spans="1:2">
      <c r="A193" t="s">
        <v>12242</v>
      </c>
      <c r="B193" t="s">
        <v>12672</v>
      </c>
    </row>
    <row r="194" spans="1:2">
      <c r="A194" t="s">
        <v>12249</v>
      </c>
      <c r="B194" t="s">
        <v>12677</v>
      </c>
    </row>
    <row r="195" spans="1:2">
      <c r="A195" t="s">
        <v>12209</v>
      </c>
      <c r="B195" t="s">
        <v>12646</v>
      </c>
    </row>
    <row r="196" spans="1:2">
      <c r="A196" t="s">
        <v>12214</v>
      </c>
      <c r="B196" t="s">
        <v>12651</v>
      </c>
    </row>
    <row r="197" spans="1:2">
      <c r="A197" t="s">
        <v>12198</v>
      </c>
      <c r="B197" t="s">
        <v>844</v>
      </c>
    </row>
    <row r="198" spans="1:2">
      <c r="A198" t="s">
        <v>12210</v>
      </c>
      <c r="B198" t="s">
        <v>12647</v>
      </c>
    </row>
    <row r="199" spans="1:2">
      <c r="A199" t="s">
        <v>12195</v>
      </c>
      <c r="B199" t="s">
        <v>12637</v>
      </c>
    </row>
    <row r="200" spans="1:2">
      <c r="A200" t="s">
        <v>12200</v>
      </c>
      <c r="B200" t="s">
        <v>12640</v>
      </c>
    </row>
    <row r="201" spans="1:2">
      <c r="A201" t="s">
        <v>12208</v>
      </c>
      <c r="B201" t="s">
        <v>12645</v>
      </c>
    </row>
    <row r="202" spans="1:2">
      <c r="A202" t="s">
        <v>12203</v>
      </c>
      <c r="B202" t="s">
        <v>846</v>
      </c>
    </row>
    <row r="203" spans="1:2">
      <c r="A203" t="s">
        <v>12216</v>
      </c>
      <c r="B203" t="s">
        <v>12653</v>
      </c>
    </row>
    <row r="204" spans="1:2">
      <c r="A204" t="s">
        <v>12207</v>
      </c>
      <c r="B204" t="s">
        <v>12644</v>
      </c>
    </row>
    <row r="205" spans="1:2">
      <c r="A205" t="s">
        <v>12205</v>
      </c>
      <c r="B205" t="s">
        <v>12642</v>
      </c>
    </row>
    <row r="206" spans="1:2">
      <c r="A206" t="s">
        <v>12199</v>
      </c>
      <c r="B206" t="s">
        <v>12639</v>
      </c>
    </row>
    <row r="207" spans="1:2">
      <c r="A207" t="s">
        <v>12211</v>
      </c>
      <c r="B207" t="s">
        <v>12648</v>
      </c>
    </row>
    <row r="208" spans="1:2">
      <c r="A208" t="s">
        <v>12252</v>
      </c>
      <c r="B208" t="s">
        <v>853</v>
      </c>
    </row>
    <row r="209" spans="1:2">
      <c r="A209" t="s">
        <v>12096</v>
      </c>
      <c r="B209" t="s">
        <v>12556</v>
      </c>
    </row>
    <row r="210" spans="1:2">
      <c r="A210" t="s">
        <v>12213</v>
      </c>
      <c r="B210" t="s">
        <v>12650</v>
      </c>
    </row>
    <row r="211" spans="1:2">
      <c r="A211" t="s">
        <v>12074</v>
      </c>
      <c r="B211" t="s">
        <v>1060</v>
      </c>
    </row>
    <row r="212" spans="1:2">
      <c r="A212" t="s">
        <v>12136</v>
      </c>
      <c r="B212" t="s">
        <v>12587</v>
      </c>
    </row>
    <row r="213" spans="1:2">
      <c r="A213" t="s">
        <v>12201</v>
      </c>
      <c r="B213" t="s">
        <v>845</v>
      </c>
    </row>
    <row r="214" spans="1:2">
      <c r="A214" t="s">
        <v>12212</v>
      </c>
      <c r="B214" t="s">
        <v>12649</v>
      </c>
    </row>
    <row r="215" spans="1:2">
      <c r="A215" t="s">
        <v>12206</v>
      </c>
      <c r="B215" t="s">
        <v>12643</v>
      </c>
    </row>
    <row r="216" spans="1:2">
      <c r="A216" t="s">
        <v>12202</v>
      </c>
      <c r="B216" t="s">
        <v>847</v>
      </c>
    </row>
    <row r="217" spans="1:2">
      <c r="A217" t="s">
        <v>12049</v>
      </c>
      <c r="B217" t="s">
        <v>1056</v>
      </c>
    </row>
    <row r="218" spans="1:2">
      <c r="A218" t="s">
        <v>12217</v>
      </c>
      <c r="B218" t="s">
        <v>12654</v>
      </c>
    </row>
    <row r="219" spans="1:2">
      <c r="A219" t="s">
        <v>12233</v>
      </c>
      <c r="B219" t="s">
        <v>2322</v>
      </c>
    </row>
    <row r="220" spans="1:2">
      <c r="A220" t="s">
        <v>12224</v>
      </c>
      <c r="B220" t="s">
        <v>12659</v>
      </c>
    </row>
    <row r="221" spans="1:2">
      <c r="A221" t="s">
        <v>12234</v>
      </c>
      <c r="B221" t="s">
        <v>12667</v>
      </c>
    </row>
    <row r="222" spans="1:2">
      <c r="A222" t="s">
        <v>12223</v>
      </c>
      <c r="B222" t="s">
        <v>848</v>
      </c>
    </row>
    <row r="223" spans="1:2">
      <c r="A223" t="s">
        <v>12226</v>
      </c>
      <c r="B223" t="s">
        <v>12661</v>
      </c>
    </row>
    <row r="224" spans="1:2">
      <c r="A224" t="s">
        <v>12222</v>
      </c>
      <c r="B224" t="s">
        <v>12658</v>
      </c>
    </row>
    <row r="225" spans="1:2">
      <c r="A225" t="s">
        <v>12225</v>
      </c>
      <c r="B225" t="s">
        <v>12660</v>
      </c>
    </row>
    <row r="226" spans="1:2">
      <c r="A226" t="s">
        <v>12229</v>
      </c>
      <c r="B226" t="s">
        <v>12664</v>
      </c>
    </row>
    <row r="227" spans="1:2">
      <c r="A227" t="s">
        <v>12231</v>
      </c>
      <c r="B227" t="s">
        <v>12665</v>
      </c>
    </row>
    <row r="228" spans="1:2">
      <c r="A228" t="s">
        <v>12228</v>
      </c>
      <c r="B228" t="s">
        <v>12663</v>
      </c>
    </row>
    <row r="229" spans="1:2">
      <c r="A229" t="s">
        <v>12230</v>
      </c>
      <c r="B229" t="s">
        <v>15472</v>
      </c>
    </row>
    <row r="230" spans="1:2">
      <c r="A230" t="s">
        <v>12227</v>
      </c>
      <c r="B230" t="s">
        <v>12662</v>
      </c>
    </row>
    <row r="231" spans="1:2">
      <c r="A231" t="s">
        <v>12219</v>
      </c>
      <c r="B231" t="s">
        <v>12655</v>
      </c>
    </row>
    <row r="232" spans="1:2">
      <c r="A232" t="s">
        <v>12232</v>
      </c>
      <c r="B232" t="s">
        <v>12666</v>
      </c>
    </row>
    <row r="233" spans="1:2">
      <c r="A233" t="s">
        <v>12236</v>
      </c>
      <c r="B233" t="s">
        <v>850</v>
      </c>
    </row>
    <row r="234" spans="1:2">
      <c r="A234" t="s">
        <v>12235</v>
      </c>
      <c r="B234" t="s">
        <v>12668</v>
      </c>
    </row>
    <row r="235" spans="1:2">
      <c r="A235" t="s">
        <v>12007</v>
      </c>
      <c r="B235" t="s">
        <v>1050</v>
      </c>
    </row>
    <row r="236" spans="1:2">
      <c r="A236" t="s">
        <v>12083</v>
      </c>
      <c r="B236" t="s">
        <v>14459</v>
      </c>
    </row>
    <row r="237" spans="1:2">
      <c r="A237" t="s">
        <v>12237</v>
      </c>
      <c r="B237" t="s">
        <v>12669</v>
      </c>
    </row>
    <row r="238" spans="1:2">
      <c r="A238" t="s">
        <v>12238</v>
      </c>
      <c r="B238" t="s">
        <v>2323</v>
      </c>
    </row>
    <row r="239" spans="1:2">
      <c r="A239" t="s">
        <v>12239</v>
      </c>
      <c r="B239" t="s">
        <v>12670</v>
      </c>
    </row>
    <row r="240" spans="1:2">
      <c r="A240" t="s">
        <v>12240</v>
      </c>
      <c r="B240" t="s">
        <v>851</v>
      </c>
    </row>
    <row r="241" spans="1:2">
      <c r="A241" t="s">
        <v>12247</v>
      </c>
      <c r="B241" t="s">
        <v>12675</v>
      </c>
    </row>
    <row r="242" spans="1:2">
      <c r="A242" t="s">
        <v>12243</v>
      </c>
      <c r="B242" t="s">
        <v>15473</v>
      </c>
    </row>
    <row r="243" spans="1:2">
      <c r="A243" t="s">
        <v>12246</v>
      </c>
      <c r="B243" t="s">
        <v>852</v>
      </c>
    </row>
    <row r="244" spans="1:2">
      <c r="A244" t="s">
        <v>12244</v>
      </c>
      <c r="B244" t="s">
        <v>12673</v>
      </c>
    </row>
    <row r="245" spans="1:2">
      <c r="A245" t="s">
        <v>12245</v>
      </c>
      <c r="B245" t="s">
        <v>12674</v>
      </c>
    </row>
    <row r="246" spans="1:2">
      <c r="A246" t="s">
        <v>12248</v>
      </c>
      <c r="B246" t="s">
        <v>12676</v>
      </c>
    </row>
    <row r="247" spans="1:2">
      <c r="A247" t="s">
        <v>12072</v>
      </c>
      <c r="B247" t="s">
        <v>12536</v>
      </c>
    </row>
    <row r="248" spans="1:2">
      <c r="A248" t="s">
        <v>12250</v>
      </c>
      <c r="B248" t="s">
        <v>12678</v>
      </c>
    </row>
    <row r="249" spans="1:2">
      <c r="A249" t="s">
        <v>12253</v>
      </c>
      <c r="B249" t="s">
        <v>854</v>
      </c>
    </row>
    <row r="250" spans="1:2">
      <c r="A250" t="s">
        <v>12254</v>
      </c>
      <c r="B250"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2E03AE3E-3D61-442B-A755-A78E3AD00268}"/>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baseColWidth="10" defaultColWidth="8.84375" defaultRowHeight="13.5"/>
  <cols>
    <col min="1" max="1" width="11.15234375" customWidth="1"/>
    <col min="2" max="2" width="25.765625" customWidth="1"/>
    <col min="3" max="3" width="11.843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10DF0A22-18CE-4439-BB8D-D9ADF0463234}"/>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Declaration!Druckbereich</vt:lpstr>
      <vt:lpstr>Declaration!Drucktitel</vt:lpstr>
      <vt:lpstr>'Product List'!Drucktitel</vt:lpstr>
      <vt:lpstr>'Smelter List'!Drucktitel</vt:lpstr>
      <vt:lpstr>LN</vt:lpstr>
      <vt:lpstr>'Smelter List'!Metal</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Styben, Vladimir</cp:lastModifiedBy>
  <cp:lastPrinted>2015-04-21T20:47:43Z</cp:lastPrinted>
  <dcterms:created xsi:type="dcterms:W3CDTF">2010-06-21T21:00:23Z</dcterms:created>
  <dcterms:modified xsi:type="dcterms:W3CDTF">2026-11-02T12:12:08Z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